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108" windowWidth="18900" windowHeight="11748" activeTab="2"/>
  </bookViews>
  <sheets>
    <sheet name="Log-Log diagram" sheetId="1" r:id="rId1"/>
    <sheet name="Nat-Nat diagram" sheetId="2" r:id="rId2"/>
    <sheet name="Log-Nat diagram" sheetId="3" r:id="rId3"/>
  </sheets>
  <externalReferences>
    <externalReference r:id="rId6"/>
    <externalReference r:id="rId7"/>
  </externalReferences>
  <definedNames/>
  <calcPr fullCalcOnLoad="1" iterate="1" iterateCount="100" iterateDelta="1E-05"/>
</workbook>
</file>

<file path=xl/sharedStrings.xml><?xml version="1.0" encoding="utf-8"?>
<sst xmlns="http://schemas.openxmlformats.org/spreadsheetml/2006/main" count="128" uniqueCount="85">
  <si>
    <t>x</t>
  </si>
  <si>
    <t xml:space="preserve"> </t>
  </si>
  <si>
    <t>y</t>
  </si>
  <si>
    <t>Log(y)</t>
  </si>
  <si>
    <r>
      <t>x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=</t>
    </r>
  </si>
  <si>
    <r>
      <t>y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=</t>
    </r>
  </si>
  <si>
    <r>
      <t>x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</t>
    </r>
  </si>
  <si>
    <r>
      <t>y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</t>
    </r>
  </si>
  <si>
    <r>
      <t>x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</si>
  <si>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r>
      <t>y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</si>
  <si>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t>Data</t>
  </si>
  <si>
    <t>Point A</t>
  </si>
  <si>
    <t>Point B</t>
  </si>
  <si>
    <t>Ordinate "y" at abscissa "x" (Point "P")</t>
  </si>
  <si>
    <t xml:space="preserve">Abscissa "x" of point "P" </t>
  </si>
  <si>
    <t>Equation of a straight line in a log-log plot, which passes through the points "A" and "B"</t>
  </si>
  <si>
    <r>
      <t xml:space="preserve"> 10^</t>
    </r>
    <r>
      <rPr>
        <b/>
        <sz val="11"/>
        <color indexed="10"/>
        <rFont val="Calibri"/>
        <family val="2"/>
      </rPr>
      <t>(</t>
    </r>
    <r>
      <rPr>
        <sz val="11"/>
        <color theme="1"/>
        <rFont val="Calibri"/>
        <family val="2"/>
      </rPr>
      <t>Log(y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 -</t>
    </r>
    <r>
      <rPr>
        <b/>
        <sz val="11"/>
        <color indexed="40"/>
        <rFont val="Calibri"/>
        <family val="2"/>
      </rPr>
      <t xml:space="preserve"> (</t>
    </r>
    <r>
      <rPr>
        <sz val="11"/>
        <color theme="1"/>
        <rFont val="Calibri"/>
        <family val="2"/>
      </rPr>
      <t>log(y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 - log(y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</t>
    </r>
    <r>
      <rPr>
        <b/>
        <sz val="11"/>
        <color indexed="40"/>
        <rFont val="Calibri"/>
        <family val="2"/>
      </rPr>
      <t xml:space="preserve"> )</t>
    </r>
    <r>
      <rPr>
        <sz val="11"/>
        <color theme="1"/>
        <rFont val="Calibri"/>
        <family val="2"/>
      </rPr>
      <t xml:space="preserve"> / </t>
    </r>
    <r>
      <rPr>
        <b/>
        <sz val="11"/>
        <color indexed="40"/>
        <rFont val="Calibri"/>
        <family val="2"/>
      </rPr>
      <t>(</t>
    </r>
    <r>
      <rPr>
        <sz val="11"/>
        <color theme="1"/>
        <rFont val="Calibri"/>
        <family val="2"/>
      </rPr>
      <t xml:space="preserve"> log(X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 - log(X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)  </t>
    </r>
    <r>
      <rPr>
        <b/>
        <sz val="11"/>
        <color indexed="40"/>
        <rFont val="Calibri"/>
        <family val="2"/>
      </rPr>
      <t>)</t>
    </r>
    <r>
      <rPr>
        <sz val="11"/>
        <color theme="1"/>
        <rFont val="Calibri"/>
        <family val="2"/>
      </rPr>
      <t xml:space="preserve">   * </t>
    </r>
    <r>
      <rPr>
        <b/>
        <sz val="11"/>
        <color indexed="40"/>
        <rFont val="Calibri"/>
        <family val="2"/>
      </rPr>
      <t>(</t>
    </r>
    <r>
      <rPr>
        <sz val="11"/>
        <color theme="1"/>
        <rFont val="Calibri"/>
        <family val="2"/>
      </rPr>
      <t xml:space="preserve"> log(x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 - log(x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)  </t>
    </r>
    <r>
      <rPr>
        <b/>
        <sz val="11"/>
        <color indexed="40"/>
        <rFont val="Calibri"/>
        <family val="2"/>
      </rPr>
      <t>)</t>
    </r>
    <r>
      <rPr>
        <b/>
        <sz val="11"/>
        <color indexed="10"/>
        <rFont val="Calibri"/>
        <family val="2"/>
      </rPr>
      <t xml:space="preserve"> )</t>
    </r>
    <r>
      <rPr>
        <sz val="11"/>
        <color theme="1"/>
        <rFont val="Calibri"/>
        <family val="2"/>
      </rPr>
      <t xml:space="preserve"> </t>
    </r>
  </si>
  <si>
    <r>
      <t>y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 </t>
    </r>
  </si>
  <si>
    <t>Specification for point 1</t>
  </si>
  <si>
    <r>
      <t>t</t>
    </r>
    <r>
      <rPr>
        <vertAlign val="subscript"/>
        <sz val="12"/>
        <color indexed="8"/>
        <rFont val="Arial"/>
        <family val="2"/>
      </rPr>
      <t>1</t>
    </r>
    <r>
      <rPr>
        <sz val="11"/>
        <color theme="1"/>
        <rFont val="Calibri"/>
        <family val="2"/>
      </rPr>
      <t xml:space="preserve"> =</t>
    </r>
  </si>
  <si>
    <t>Specification for point 2</t>
  </si>
  <si>
    <r>
      <t>t</t>
    </r>
    <r>
      <rPr>
        <vertAlign val="subscript"/>
        <sz val="12"/>
        <color indexed="8"/>
        <rFont val="Arial"/>
        <family val="2"/>
      </rPr>
      <t>2</t>
    </r>
    <r>
      <rPr>
        <sz val="11"/>
        <color theme="1"/>
        <rFont val="Calibri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</si>
  <si>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1</t>
    </r>
    <r>
      <rPr>
        <sz val="11"/>
        <color theme="1"/>
        <rFont val="Calibri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</si>
  <si>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2</t>
    </r>
    <r>
      <rPr>
        <sz val="11"/>
        <color theme="1"/>
        <rFont val="Calibri"/>
        <family val="2"/>
      </rPr>
      <t xml:space="preserve"> =</t>
    </r>
  </si>
  <si>
    <t xml:space="preserve">t </t>
  </si>
  <si>
    <t>x =</t>
  </si>
  <si>
    <t xml:space="preserve">x </t>
  </si>
  <si>
    <t>x1 + (t - t1 ) * (x2 - x1) / (t2 - t1)</t>
  </si>
  <si>
    <t>a =</t>
  </si>
  <si>
    <t>b =</t>
  </si>
  <si>
    <t>a * t + b</t>
  </si>
  <si>
    <t>Point 1</t>
  </si>
  <si>
    <r>
      <t>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</t>
    </r>
  </si>
  <si>
    <r>
      <t>x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</si>
  <si>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t>Point 2</t>
  </si>
  <si>
    <t>For</t>
  </si>
  <si>
    <t>Straight line constants</t>
  </si>
  <si>
    <r>
      <t>y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</t>
    </r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</si>
  <si>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</si>
  <si>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t>y=</t>
  </si>
  <si>
    <t>y =</t>
  </si>
  <si>
    <r>
      <t>(y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-y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)/(x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-x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)</t>
    </r>
  </si>
  <si>
    <r>
      <t>y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*a</t>
    </r>
  </si>
  <si>
    <t xml:space="preserve">Input data of the two points </t>
  </si>
  <si>
    <t>Calculated ordinate "y" of point "P"</t>
  </si>
  <si>
    <t>Application to the relation   x = f(t)</t>
  </si>
  <si>
    <t>Equation of a straight line in a nat-nat plot, which passes through the points "1" and "2"</t>
  </si>
  <si>
    <t>Straight line passing through points "1"  and  "2"</t>
  </si>
  <si>
    <t>Rev. cjc. 23.05.2016</t>
  </si>
  <si>
    <t>cjc. Rev. 10.08.2016</t>
  </si>
  <si>
    <t>Viscosity of oils as a function of temperature</t>
  </si>
  <si>
    <t xml:space="preserve">If there is only information of one </t>
  </si>
  <si>
    <t>paire  of points (say poiny B) and there</t>
  </si>
  <si>
    <t>The viscosity of oils can be shown as straight lines in a Log-Nat Diagram (See sheet-ISO_VG grade and temperature and sheet-Slope).</t>
  </si>
  <si>
    <t xml:space="preserve">is information to estimate de slope, the </t>
  </si>
  <si>
    <t>This concept is applied to the case of Rimula 15W-40 oil,  where a paire of points "viscosity - temperature" are known.</t>
  </si>
  <si>
    <t>viscosity can be calculated as follows</t>
  </si>
  <si>
    <t>(See sheet Slope)</t>
  </si>
  <si>
    <t>Rimula 15W-40</t>
  </si>
  <si>
    <t>Slope of a line of a similar oil</t>
  </si>
  <si>
    <t>m =</t>
  </si>
  <si>
    <r>
      <t>(Log(</t>
    </r>
    <r>
      <rPr>
        <sz val="10"/>
        <rFont val="Symbol"/>
        <family val="1"/>
      </rPr>
      <t>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  <r>
      <rPr>
        <sz val="10"/>
        <rFont val="Arial"/>
        <family val="2"/>
      </rPr>
      <t>- Log(</t>
    </r>
    <r>
      <rPr>
        <sz val="10"/>
        <rFont val="Symbol"/>
        <family val="1"/>
      </rP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) ) / ( 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</si>
  <si>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CG Omega"/>
        <family val="2"/>
      </rPr>
      <t>a</t>
    </r>
    <r>
      <rPr>
        <sz val="10"/>
        <rFont val="CG Omega"/>
        <family val="2"/>
      </rPr>
      <t xml:space="preserve"> =</t>
    </r>
  </si>
  <si>
    <t>°C</t>
  </si>
  <si>
    <r>
      <rPr>
        <sz val="10"/>
        <rFont val="Symbol"/>
        <family val="1"/>
      </rPr>
      <t>n</t>
    </r>
    <r>
      <rPr>
        <vertAlign val="subscript"/>
        <sz val="10"/>
        <rFont val="CG Omega"/>
        <family val="2"/>
      </rPr>
      <t>a</t>
    </r>
    <r>
      <rPr>
        <sz val="10"/>
        <rFont val="CG Omega"/>
        <family val="2"/>
      </rPr>
      <t xml:space="preserve"> =</t>
    </r>
  </si>
  <si>
    <t>cSt</t>
  </si>
  <si>
    <t>Straight line equation</t>
  </si>
  <si>
    <r>
      <t>t</t>
    </r>
    <r>
      <rPr>
        <vertAlign val="subscript"/>
        <sz val="10"/>
        <rFont val="CG Omega"/>
        <family val="2"/>
      </rPr>
      <t>B</t>
    </r>
    <r>
      <rPr>
        <sz val="10"/>
        <rFont val="CG Omega"/>
        <family val="2"/>
      </rPr>
      <t xml:space="preserve"> =</t>
    </r>
  </si>
  <si>
    <r>
      <rPr>
        <sz val="10"/>
        <rFont val="Symbol"/>
        <family val="1"/>
      </rPr>
      <t>n</t>
    </r>
    <r>
      <rPr>
        <vertAlign val="subscript"/>
        <sz val="10"/>
        <rFont val="CG Omega"/>
        <family val="2"/>
      </rPr>
      <t>B</t>
    </r>
    <r>
      <rPr>
        <sz val="10"/>
        <rFont val="CG Omega"/>
        <family val="2"/>
      </rPr>
      <t xml:space="preserve"> =</t>
    </r>
  </si>
  <si>
    <t>Requred is the viscosity at</t>
  </si>
  <si>
    <r>
      <t>t</t>
    </r>
    <r>
      <rPr>
        <vertAlign val="subscript"/>
        <sz val="10"/>
        <rFont val="CG Omega"/>
        <family val="2"/>
      </rPr>
      <t>X</t>
    </r>
    <r>
      <rPr>
        <sz val="10"/>
        <rFont val="CG Omega"/>
        <family val="2"/>
      </rPr>
      <t xml:space="preserve"> =</t>
    </r>
  </si>
  <si>
    <r>
      <rPr>
        <sz val="10"/>
        <rFont val="Symbol"/>
        <family val="1"/>
      </rPr>
      <t>n</t>
    </r>
    <r>
      <rPr>
        <vertAlign val="subscript"/>
        <sz val="10"/>
        <rFont val="CG Omega"/>
        <family val="2"/>
      </rPr>
      <t>X</t>
    </r>
    <r>
      <rPr>
        <sz val="10"/>
        <rFont val="CG Omega"/>
        <family val="2"/>
      </rPr>
      <t xml:space="preserve"> =</t>
    </r>
  </si>
  <si>
    <t>Resulting viscosity</t>
  </si>
  <si>
    <t>www.piping-tools.net</t>
  </si>
  <si>
    <t>cjcruz[at]piping-tools.net</t>
  </si>
  <si>
    <t>From the diagram, the following relations can be derived.</t>
  </si>
  <si>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x</t>
    </r>
    <r>
      <rPr>
        <sz val="12"/>
        <rFont val="CG Omega"/>
        <family val="2"/>
      </rPr>
      <t xml:space="preserve"> =</t>
    </r>
  </si>
  <si>
    <r>
      <t>10^</t>
    </r>
    <r>
      <rPr>
        <b/>
        <sz val="16"/>
        <color indexed="10"/>
        <rFont val="CG Omega"/>
        <family val="2"/>
      </rPr>
      <t>(</t>
    </r>
    <r>
      <rPr>
        <sz val="12"/>
        <rFont val="CG Omega"/>
        <family val="2"/>
      </rPr>
      <t xml:space="preserve"> log(</t>
    </r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>) + (log(</t>
    </r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A</t>
    </r>
    <r>
      <rPr>
        <sz val="12"/>
        <rFont val="CG Omega"/>
        <family val="2"/>
      </rPr>
      <t>)-log(</t>
    </r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>) )* (t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>-t</t>
    </r>
    <r>
      <rPr>
        <vertAlign val="subscript"/>
        <sz val="12"/>
        <rFont val="CG Omega"/>
        <family val="2"/>
      </rPr>
      <t>X</t>
    </r>
    <r>
      <rPr>
        <sz val="12"/>
        <rFont val="CG Omega"/>
        <family val="2"/>
      </rPr>
      <t>) / (t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>-t</t>
    </r>
    <r>
      <rPr>
        <vertAlign val="subscript"/>
        <sz val="12"/>
        <rFont val="CG Omega"/>
        <family val="2"/>
      </rPr>
      <t>A</t>
    </r>
    <r>
      <rPr>
        <sz val="12"/>
        <rFont val="CG Omega"/>
        <family val="2"/>
      </rPr>
      <t xml:space="preserve">) </t>
    </r>
    <r>
      <rPr>
        <b/>
        <sz val="16"/>
        <color indexed="10"/>
        <rFont val="CG Omega"/>
        <family val="2"/>
      </rPr>
      <t>)</t>
    </r>
  </si>
  <si>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 xml:space="preserve"> =</t>
    </r>
  </si>
  <si>
    <r>
      <rPr>
        <sz val="12"/>
        <rFont val="Symbol"/>
        <family val="1"/>
      </rPr>
      <t>n</t>
    </r>
    <r>
      <rPr>
        <vertAlign val="subscript"/>
        <sz val="12"/>
        <rFont val="CG Omega"/>
        <family val="2"/>
      </rPr>
      <t>A</t>
    </r>
    <r>
      <rPr>
        <sz val="12"/>
        <rFont val="CG Omega"/>
        <family val="2"/>
      </rPr>
      <t xml:space="preserve"> =</t>
    </r>
  </si>
  <si>
    <r>
      <t>t</t>
    </r>
    <r>
      <rPr>
        <vertAlign val="subscript"/>
        <sz val="12"/>
        <rFont val="CG Omega"/>
        <family val="2"/>
      </rPr>
      <t>B</t>
    </r>
    <r>
      <rPr>
        <sz val="12"/>
        <rFont val="CG Omega"/>
        <family val="2"/>
      </rPr>
      <t xml:space="preserve"> =</t>
    </r>
  </si>
  <si>
    <r>
      <t>t</t>
    </r>
    <r>
      <rPr>
        <vertAlign val="subscript"/>
        <sz val="12"/>
        <rFont val="CG Omega"/>
        <family val="2"/>
      </rPr>
      <t>A</t>
    </r>
    <r>
      <rPr>
        <sz val="12"/>
        <rFont val="CG Omega"/>
        <family val="2"/>
      </rPr>
      <t xml:space="preserve"> =</t>
    </r>
  </si>
  <si>
    <r>
      <t>t</t>
    </r>
    <r>
      <rPr>
        <vertAlign val="subscript"/>
        <sz val="12"/>
        <rFont val="CG Omega"/>
        <family val="2"/>
      </rPr>
      <t>X</t>
    </r>
    <r>
      <rPr>
        <sz val="12"/>
        <rFont val="CG Omega"/>
        <family val="2"/>
      </rPr>
      <t xml:space="preserve"> =</t>
    </r>
  </si>
  <si>
    <r>
      <t>Thus, the viscosity at the given temperature "t</t>
    </r>
    <r>
      <rPr>
        <vertAlign val="subscript"/>
        <sz val="12"/>
        <rFont val="CG Omega"/>
        <family val="2"/>
      </rPr>
      <t>X</t>
    </r>
    <r>
      <rPr>
        <sz val="12"/>
        <rFont val="CG Omega"/>
        <family val="2"/>
      </rPr>
      <t>" is</t>
    </r>
  </si>
  <si>
    <t>Application to the viscosity of oils as a function of temperature_ Log - Nat diagram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</si>
</sst>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40"/>
      <name val="Calibri"/>
      <family val="2"/>
    </font>
    <font>
      <vertAlign val="subscript"/>
      <sz val="12"/>
      <color indexed="8"/>
      <name val="Arial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8"/>
      <color indexed="40"/>
      <name val="Calibri"/>
      <family val="2"/>
    </font>
    <font>
      <b/>
      <sz val="16"/>
      <color indexed="40"/>
      <name val="Calibri"/>
      <family val="2"/>
    </font>
    <font>
      <sz val="10"/>
      <name val="CG Omega"/>
      <family val="2"/>
    </font>
    <font>
      <sz val="8"/>
      <color indexed="40"/>
      <name val="Arial Narrow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bscript"/>
      <sz val="10"/>
      <name val="CG Omega"/>
      <family val="2"/>
    </font>
    <font>
      <sz val="8"/>
      <color indexed="40"/>
      <name val="CG Omega"/>
      <family val="2"/>
    </font>
    <font>
      <u val="single"/>
      <sz val="10"/>
      <color indexed="12"/>
      <name val="Arial"/>
      <family val="2"/>
    </font>
    <font>
      <u val="single"/>
      <sz val="8"/>
      <color indexed="40"/>
      <name val="Arial"/>
      <family val="2"/>
    </font>
    <font>
      <sz val="12"/>
      <name val="Symbol"/>
      <family val="1"/>
    </font>
    <font>
      <vertAlign val="subscript"/>
      <sz val="12"/>
      <name val="CG Omega"/>
      <family val="2"/>
    </font>
    <font>
      <b/>
      <sz val="16"/>
      <color indexed="10"/>
      <name val="CG Omega"/>
      <family val="2"/>
    </font>
    <font>
      <sz val="18"/>
      <name val="CG Omega"/>
      <family val="2"/>
    </font>
    <font>
      <b/>
      <sz val="10"/>
      <color indexed="40"/>
      <name val="CG Omega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63"/>
      <name val="Calibri"/>
      <family val="2"/>
    </font>
    <font>
      <sz val="11"/>
      <color indexed="8"/>
      <name val="Symbol"/>
      <family val="1"/>
    </font>
    <font>
      <sz val="11"/>
      <color indexed="62"/>
      <name val="Arial"/>
      <family val="2"/>
    </font>
    <font>
      <vertAlign val="subscript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1"/>
      <color rgb="FF00B0F0"/>
      <name val="Calibri"/>
      <family val="2"/>
    </font>
    <font>
      <sz val="8"/>
      <color rgb="FF00B0F0"/>
      <name val="Calibri"/>
      <family val="2"/>
    </font>
    <font>
      <sz val="10"/>
      <color theme="1"/>
      <name val="Calibri"/>
      <family val="2"/>
    </font>
    <font>
      <b/>
      <sz val="16"/>
      <color rgb="FF00B0F0"/>
      <name val="Calibri"/>
      <family val="2"/>
    </font>
    <font>
      <sz val="8"/>
      <color rgb="FF00B0F0"/>
      <name val="Arial Narrow"/>
      <family val="2"/>
    </font>
    <font>
      <sz val="8"/>
      <color rgb="FF00B0F0"/>
      <name val="CG Omega"/>
      <family val="2"/>
    </font>
    <font>
      <u val="single"/>
      <sz val="8"/>
      <color rgb="FF00B0F0"/>
      <name val="Arial"/>
      <family val="2"/>
    </font>
    <font>
      <b/>
      <sz val="10"/>
      <color rgb="FF00B0F0"/>
      <name val="CG Omeg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B0F0"/>
      </top>
      <bottom/>
    </border>
    <border>
      <left style="double">
        <color rgb="FF00B0F0"/>
      </left>
      <right/>
      <top style="double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double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 style="thin">
        <color rgb="FF00B0F0"/>
      </right>
      <top style="medium">
        <color rgb="FF00B0F0"/>
      </top>
      <bottom>
        <color indexed="63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double">
        <color rgb="FF00B0F0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  <border>
      <left/>
      <right/>
      <top/>
      <bottom style="thin">
        <color rgb="FF00B0F0"/>
      </bottom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ck">
        <color rgb="FF0070C0"/>
      </left>
      <right/>
      <top style="thick">
        <color rgb="FF0070C0"/>
      </top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66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167" fontId="70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8" fontId="0" fillId="0" borderId="29" xfId="0" applyNumberFormat="1" applyBorder="1" applyAlignment="1">
      <alignment horizontal="left"/>
    </xf>
    <xf numFmtId="166" fontId="0" fillId="35" borderId="32" xfId="0" applyNumberFormat="1" applyFill="1" applyBorder="1" applyAlignment="1">
      <alignment horizontal="center"/>
    </xf>
    <xf numFmtId="165" fontId="0" fillId="33" borderId="33" xfId="0" applyNumberFormat="1" applyFill="1" applyBorder="1" applyAlignment="1">
      <alignment horizontal="center"/>
    </xf>
    <xf numFmtId="166" fontId="0" fillId="33" borderId="32" xfId="0" applyNumberFormat="1" applyFill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10" xfId="0" applyBorder="1" applyAlignment="1">
      <alignment vertic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28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6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23" xfId="0" applyFont="1" applyBorder="1" applyAlignment="1">
      <alignment/>
    </xf>
    <xf numFmtId="0" fontId="32" fillId="0" borderId="22" xfId="0" applyFont="1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23" xfId="0" applyFill="1" applyBorder="1" applyAlignment="1">
      <alignment/>
    </xf>
    <xf numFmtId="0" fontId="28" fillId="0" borderId="48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0" fillId="0" borderId="48" xfId="0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49" xfId="0" applyFill="1" applyBorder="1" applyAlignment="1">
      <alignment/>
    </xf>
    <xf numFmtId="0" fontId="28" fillId="0" borderId="48" xfId="0" applyFont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9" xfId="0" applyFont="1" applyFill="1" applyBorder="1" applyAlignment="1">
      <alignment/>
    </xf>
    <xf numFmtId="0" fontId="28" fillId="0" borderId="48" xfId="0" applyFont="1" applyFill="1" applyBorder="1" applyAlignment="1">
      <alignment/>
    </xf>
    <xf numFmtId="0" fontId="28" fillId="0" borderId="4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50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4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165" fontId="28" fillId="0" borderId="50" xfId="0" applyNumberFormat="1" applyFont="1" applyFill="1" applyBorder="1" applyAlignment="1">
      <alignment horizontal="center"/>
    </xf>
    <xf numFmtId="0" fontId="28" fillId="0" borderId="5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35" borderId="20" xfId="0" applyFont="1" applyFill="1" applyBorder="1" applyAlignment="1">
      <alignment horizontal="center"/>
    </xf>
    <xf numFmtId="165" fontId="28" fillId="35" borderId="50" xfId="0" applyNumberFormat="1" applyFont="1" applyFill="1" applyBorder="1" applyAlignment="1">
      <alignment horizontal="center"/>
    </xf>
    <xf numFmtId="0" fontId="28" fillId="35" borderId="21" xfId="0" applyFont="1" applyFill="1" applyBorder="1" applyAlignment="1">
      <alignment/>
    </xf>
    <xf numFmtId="0" fontId="73" fillId="0" borderId="0" xfId="0" applyFont="1" applyAlignment="1">
      <alignment/>
    </xf>
    <xf numFmtId="0" fontId="74" fillId="0" borderId="0" xfId="52" applyFont="1" applyAlignment="1" applyProtection="1">
      <alignment/>
      <protection/>
    </xf>
    <xf numFmtId="0" fontId="28" fillId="0" borderId="51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31" fillId="0" borderId="57" xfId="0" applyFont="1" applyBorder="1" applyAlignment="1">
      <alignment horizontal="center"/>
    </xf>
    <xf numFmtId="0" fontId="31" fillId="0" borderId="46" xfId="0" applyFont="1" applyBorder="1" applyAlignment="1">
      <alignment/>
    </xf>
    <xf numFmtId="165" fontId="31" fillId="0" borderId="0" xfId="0" applyNumberFormat="1" applyFont="1" applyBorder="1" applyAlignment="1">
      <alignment horizontal="center"/>
    </xf>
    <xf numFmtId="0" fontId="31" fillId="0" borderId="58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57" xfId="0" applyFont="1" applyBorder="1" applyAlignment="1">
      <alignment horizontal="left"/>
    </xf>
    <xf numFmtId="0" fontId="31" fillId="0" borderId="59" xfId="0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0" fontId="31" fillId="0" borderId="60" xfId="0" applyFont="1" applyBorder="1" applyAlignment="1">
      <alignment/>
    </xf>
    <xf numFmtId="0" fontId="28" fillId="0" borderId="60" xfId="0" applyFont="1" applyBorder="1" applyAlignment="1">
      <alignment/>
    </xf>
    <xf numFmtId="0" fontId="28" fillId="0" borderId="61" xfId="0" applyFont="1" applyBorder="1" applyAlignment="1">
      <alignment/>
    </xf>
    <xf numFmtId="0" fontId="42" fillId="0" borderId="0" xfId="0" applyFont="1" applyAlignment="1">
      <alignment/>
    </xf>
    <xf numFmtId="0" fontId="28" fillId="0" borderId="52" xfId="0" applyFont="1" applyBorder="1" applyAlignment="1">
      <alignment horizontal="center"/>
    </xf>
    <xf numFmtId="0" fontId="75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Straight line in a log-log graphic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7875"/>
          <c:w val="0.904"/>
          <c:h val="0.90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'Log-Log diagram'!$J$33:$J$51</c:f>
              <c:numCache/>
            </c:numRef>
          </c:xVal>
          <c:yVal>
            <c:numRef>
              <c:f>'Log-Log diagram'!$K$33:$K$51</c:f>
              <c:numCache/>
            </c:numRef>
          </c:yVal>
          <c:smooth val="1"/>
        </c:ser>
        <c:axId val="19794893"/>
        <c:axId val="43936310"/>
      </c:scatterChart>
      <c:valAx>
        <c:axId val="19794893"/>
        <c:scaling>
          <c:logBase val="10"/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0.1"/>
        <c:crossBetween val="midCat"/>
        <c:dispUnits/>
      </c:valAx>
      <c:valAx>
        <c:axId val="43936310"/>
        <c:scaling>
          <c:logBase val="10"/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8"/>
              <c:y val="0.09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9794893"/>
        <c:crossesAt val="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725"/>
          <c:w val="0.95675"/>
          <c:h val="0.95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'Nat-Nat diagram'!$G$41:$G$53</c:f>
              <c:numCache/>
            </c:numRef>
          </c:xVal>
          <c:yVal>
            <c:numRef>
              <c:f>'Nat-Nat diagram'!$H$41:$H$53</c:f>
              <c:numCache/>
            </c:numRef>
          </c:yVal>
          <c:smooth val="1"/>
        </c:ser>
        <c:axId val="59882471"/>
        <c:axId val="2071328"/>
      </c:scatterChart>
      <c:valAx>
        <c:axId val="59882471"/>
        <c:scaling>
          <c:orientation val="minMax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1328"/>
        <c:crosses val="autoZero"/>
        <c:crossBetween val="midCat"/>
        <c:dispUnits/>
      </c:val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824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0525"/>
          <c:w val="0.9855"/>
          <c:h val="1.03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'[1]10-1.000'!$B$3:$B$14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xVal>
          <c:yVal>
            <c:numRef>
              <c:f>'[1]10-1.000'!$C$3:$C$14</c:f>
              <c:numCache>
                <c:ptCount val="12"/>
                <c:pt idx="0">
                  <c:v>31.622776601683803</c:v>
                </c:pt>
                <c:pt idx="11">
                  <c:v>1314.534138012399</c:v>
                </c:pt>
              </c:numCache>
            </c:numRef>
          </c:yVal>
          <c:smooth val="1"/>
        </c:ser>
        <c:axId val="18641953"/>
        <c:axId val="33559850"/>
      </c:scatterChart>
      <c:valAx>
        <c:axId val="186419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9850"/>
        <c:crosses val="autoZero"/>
        <c:crossBetween val="midCat"/>
        <c:dispUnits/>
      </c:valAx>
      <c:valAx>
        <c:axId val="33559850"/>
        <c:scaling>
          <c:logBase val="10"/>
          <c:orientation val="minMax"/>
          <c:max val="1000"/>
          <c:min val="1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19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chart" Target="/xl/charts/chart3.xml" /><Relationship Id="rId3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0.34075</cdr:y>
    </cdr:from>
    <cdr:to>
      <cdr:x>0.507</cdr:x>
      <cdr:y>0.935</cdr:y>
    </cdr:to>
    <cdr:sp>
      <cdr:nvSpPr>
        <cdr:cNvPr id="1" name="Straight Connector 2"/>
        <cdr:cNvSpPr>
          <a:spLocks/>
        </cdr:cNvSpPr>
      </cdr:nvSpPr>
      <cdr:spPr>
        <a:xfrm flipH="1" flipV="1">
          <a:off x="3048000" y="1343025"/>
          <a:ext cx="0" cy="2343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57150</xdr:rowOff>
    </xdr:from>
    <xdr:to>
      <xdr:col>17</xdr:col>
      <xdr:colOff>723900</xdr:colOff>
      <xdr:row>21</xdr:row>
      <xdr:rowOff>123825</xdr:rowOff>
    </xdr:to>
    <xdr:grpSp>
      <xdr:nvGrpSpPr>
        <xdr:cNvPr id="1" name="2058 Grupo"/>
        <xdr:cNvGrpSpPr>
          <a:grpSpLocks/>
        </xdr:cNvGrpSpPr>
      </xdr:nvGrpSpPr>
      <xdr:grpSpPr>
        <a:xfrm>
          <a:off x="6915150" y="438150"/>
          <a:ext cx="6019800" cy="3943350"/>
          <a:chOff x="6988179" y="647700"/>
          <a:chExt cx="6042022" cy="3943350"/>
        </a:xfrm>
        <a:solidFill>
          <a:srgbClr val="FFFFFF"/>
        </a:solidFill>
      </xdr:grpSpPr>
      <xdr:graphicFrame>
        <xdr:nvGraphicFramePr>
          <xdr:cNvPr id="2" name="Chart 33"/>
          <xdr:cNvGraphicFramePr/>
        </xdr:nvGraphicFramePr>
        <xdr:xfrm>
          <a:off x="6988179" y="647700"/>
          <a:ext cx="6042022" cy="39433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Straight Connector 54"/>
          <xdr:cNvSpPr>
            <a:spLocks/>
          </xdr:cNvSpPr>
        </xdr:nvSpPr>
        <xdr:spPr>
          <a:xfrm flipH="1" flipV="1">
            <a:off x="9185965" y="1804087"/>
            <a:ext cx="0" cy="2450792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Connector 64"/>
          <xdr:cNvSpPr>
            <a:spLocks/>
          </xdr:cNvSpPr>
        </xdr:nvSpPr>
        <xdr:spPr>
          <a:xfrm flipV="1">
            <a:off x="11850496" y="2647964"/>
            <a:ext cx="0" cy="1516218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72"/>
          <xdr:cNvSpPr txBox="1">
            <a:spLocks noChangeArrowheads="1"/>
          </xdr:cNvSpPr>
        </xdr:nvSpPr>
        <xdr:spPr>
          <a:xfrm flipH="1">
            <a:off x="9170859" y="1967736"/>
            <a:ext cx="290017" cy="3282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6" name="TextBox 73"/>
          <xdr:cNvSpPr txBox="1">
            <a:spLocks noChangeArrowheads="1"/>
          </xdr:cNvSpPr>
        </xdr:nvSpPr>
        <xdr:spPr>
          <a:xfrm>
            <a:off x="11820286" y="2984135"/>
            <a:ext cx="290017" cy="2375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7" name="TextBox 74"/>
          <xdr:cNvSpPr txBox="1">
            <a:spLocks noChangeArrowheads="1"/>
          </xdr:cNvSpPr>
        </xdr:nvSpPr>
        <xdr:spPr>
          <a:xfrm>
            <a:off x="10046953" y="2287148"/>
            <a:ext cx="216002" cy="2297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</a:p>
        </xdr:txBody>
      </xdr:sp>
      <xdr:sp>
        <xdr:nvSpPr>
          <xdr:cNvPr id="8" name="TextBox 78"/>
          <xdr:cNvSpPr txBox="1">
            <a:spLocks noChangeArrowheads="1"/>
          </xdr:cNvSpPr>
        </xdr:nvSpPr>
        <xdr:spPr>
          <a:xfrm>
            <a:off x="9787146" y="4115876"/>
            <a:ext cx="326269" cy="2868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</a:p>
        </xdr:txBody>
      </xdr:sp>
      <xdr:sp>
        <xdr:nvSpPr>
          <xdr:cNvPr id="9" name="TextBox 79"/>
          <xdr:cNvSpPr txBox="1">
            <a:spLocks noChangeArrowheads="1"/>
          </xdr:cNvSpPr>
        </xdr:nvSpPr>
        <xdr:spPr>
          <a:xfrm>
            <a:off x="11560479" y="4107004"/>
            <a:ext cx="386689" cy="3194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0" name="TextBox 80"/>
          <xdr:cNvSpPr txBox="1">
            <a:spLocks noChangeArrowheads="1"/>
          </xdr:cNvSpPr>
        </xdr:nvSpPr>
        <xdr:spPr>
          <a:xfrm>
            <a:off x="7737390" y="1992382"/>
            <a:ext cx="341374" cy="27011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1" name="TextBox 81"/>
          <xdr:cNvSpPr txBox="1">
            <a:spLocks noChangeArrowheads="1"/>
          </xdr:cNvSpPr>
        </xdr:nvSpPr>
        <xdr:spPr>
          <a:xfrm>
            <a:off x="7670927" y="2287148"/>
            <a:ext cx="348927" cy="3036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</a:p>
        </xdr:txBody>
      </xdr:sp>
      <xdr:sp>
        <xdr:nvSpPr>
          <xdr:cNvPr id="12" name="TextBox 82"/>
          <xdr:cNvSpPr txBox="1">
            <a:spLocks noChangeArrowheads="1"/>
          </xdr:cNvSpPr>
        </xdr:nvSpPr>
        <xdr:spPr>
          <a:xfrm>
            <a:off x="7655822" y="2951602"/>
            <a:ext cx="400284" cy="28687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3" name="TextBox 75"/>
          <xdr:cNvSpPr txBox="1">
            <a:spLocks noChangeArrowheads="1"/>
          </xdr:cNvSpPr>
        </xdr:nvSpPr>
        <xdr:spPr>
          <a:xfrm>
            <a:off x="8888395" y="4107004"/>
            <a:ext cx="364032" cy="3115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4" name="Straight Connector 57"/>
          <xdr:cNvSpPr>
            <a:spLocks/>
          </xdr:cNvSpPr>
        </xdr:nvSpPr>
        <xdr:spPr>
          <a:xfrm flipH="1">
            <a:off x="7581808" y="2222082"/>
            <a:ext cx="167061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5 Elipse"/>
          <xdr:cNvSpPr>
            <a:spLocks/>
          </xdr:cNvSpPr>
        </xdr:nvSpPr>
        <xdr:spPr>
          <a:xfrm>
            <a:off x="9096845" y="2140258"/>
            <a:ext cx="155582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8 Elipse"/>
          <xdr:cNvSpPr>
            <a:spLocks/>
          </xdr:cNvSpPr>
        </xdr:nvSpPr>
        <xdr:spPr>
          <a:xfrm>
            <a:off x="7634675" y="2156031"/>
            <a:ext cx="163135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29 Elipse"/>
          <xdr:cNvSpPr>
            <a:spLocks/>
          </xdr:cNvSpPr>
        </xdr:nvSpPr>
        <xdr:spPr>
          <a:xfrm>
            <a:off x="9102887" y="4066584"/>
            <a:ext cx="163135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30 Elipse"/>
          <xdr:cNvSpPr>
            <a:spLocks/>
          </xdr:cNvSpPr>
        </xdr:nvSpPr>
        <xdr:spPr>
          <a:xfrm>
            <a:off x="11761376" y="3156656"/>
            <a:ext cx="155582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31 Elipse"/>
          <xdr:cNvSpPr>
            <a:spLocks/>
          </xdr:cNvSpPr>
        </xdr:nvSpPr>
        <xdr:spPr>
          <a:xfrm>
            <a:off x="7619570" y="3147784"/>
            <a:ext cx="163135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32 Elipse"/>
          <xdr:cNvSpPr>
            <a:spLocks/>
          </xdr:cNvSpPr>
        </xdr:nvSpPr>
        <xdr:spPr>
          <a:xfrm>
            <a:off x="7634675" y="2467556"/>
            <a:ext cx="163135" cy="155762"/>
          </a:xfrm>
          <a:prstGeom prst="ellipse">
            <a:avLst/>
          </a:prstGeom>
          <a:solidFill>
            <a:srgbClr val="FFC0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33 Elipse"/>
          <xdr:cNvSpPr>
            <a:spLocks/>
          </xdr:cNvSpPr>
        </xdr:nvSpPr>
        <xdr:spPr>
          <a:xfrm>
            <a:off x="9978980" y="4074471"/>
            <a:ext cx="155582" cy="155762"/>
          </a:xfrm>
          <a:prstGeom prst="ellipse">
            <a:avLst/>
          </a:prstGeom>
          <a:solidFill>
            <a:srgbClr val="92D05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27 Conector recto"/>
          <xdr:cNvSpPr>
            <a:spLocks/>
          </xdr:cNvSpPr>
        </xdr:nvSpPr>
        <xdr:spPr>
          <a:xfrm>
            <a:off x="7744942" y="3246368"/>
            <a:ext cx="426868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36 Elipse"/>
          <xdr:cNvSpPr>
            <a:spLocks/>
          </xdr:cNvSpPr>
        </xdr:nvSpPr>
        <xdr:spPr>
          <a:xfrm>
            <a:off x="11761376" y="4066584"/>
            <a:ext cx="163135" cy="15576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95B3D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37 Elipse"/>
          <xdr:cNvSpPr>
            <a:spLocks/>
          </xdr:cNvSpPr>
        </xdr:nvSpPr>
        <xdr:spPr>
          <a:xfrm>
            <a:off x="9971427" y="2467556"/>
            <a:ext cx="163135" cy="155762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2051 Conector recto"/>
          <xdr:cNvSpPr>
            <a:spLocks/>
          </xdr:cNvSpPr>
        </xdr:nvSpPr>
        <xdr:spPr>
          <a:xfrm flipH="1">
            <a:off x="7752495" y="2541494"/>
            <a:ext cx="230050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36</xdr:row>
      <xdr:rowOff>66675</xdr:rowOff>
    </xdr:from>
    <xdr:to>
      <xdr:col>14</xdr:col>
      <xdr:colOff>0</xdr:colOff>
      <xdr:row>46</xdr:row>
      <xdr:rowOff>66675</xdr:rowOff>
    </xdr:to>
    <xdr:sp>
      <xdr:nvSpPr>
        <xdr:cNvPr id="1" name="Conector recto 2"/>
        <xdr:cNvSpPr>
          <a:spLocks/>
        </xdr:cNvSpPr>
      </xdr:nvSpPr>
      <xdr:spPr>
        <a:xfrm flipV="1">
          <a:off x="9229725" y="7000875"/>
          <a:ext cx="0" cy="2209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714375</xdr:colOff>
      <xdr:row>32</xdr:row>
      <xdr:rowOff>190500</xdr:rowOff>
    </xdr:from>
    <xdr:to>
      <xdr:col>12</xdr:col>
      <xdr:colOff>714375</xdr:colOff>
      <xdr:row>47</xdr:row>
      <xdr:rowOff>9525</xdr:rowOff>
    </xdr:to>
    <xdr:sp>
      <xdr:nvSpPr>
        <xdr:cNvPr id="2" name="Conector recto de flecha 4"/>
        <xdr:cNvSpPr>
          <a:spLocks/>
        </xdr:cNvSpPr>
      </xdr:nvSpPr>
      <xdr:spPr>
        <a:xfrm flipV="1">
          <a:off x="8420100" y="6286500"/>
          <a:ext cx="0" cy="3057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45</xdr:row>
      <xdr:rowOff>180975</xdr:rowOff>
    </xdr:from>
    <xdr:to>
      <xdr:col>17</xdr:col>
      <xdr:colOff>676275</xdr:colOff>
      <xdr:row>45</xdr:row>
      <xdr:rowOff>180975</xdr:rowOff>
    </xdr:to>
    <xdr:sp>
      <xdr:nvSpPr>
        <xdr:cNvPr id="3" name="Conector recto de flecha 6"/>
        <xdr:cNvSpPr>
          <a:spLocks/>
        </xdr:cNvSpPr>
      </xdr:nvSpPr>
      <xdr:spPr>
        <a:xfrm>
          <a:off x="8143875" y="9134475"/>
          <a:ext cx="404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85725</xdr:rowOff>
    </xdr:from>
    <xdr:to>
      <xdr:col>16</xdr:col>
      <xdr:colOff>733425</xdr:colOff>
      <xdr:row>46</xdr:row>
      <xdr:rowOff>95250</xdr:rowOff>
    </xdr:to>
    <xdr:sp>
      <xdr:nvSpPr>
        <xdr:cNvPr id="4" name="Conector recto 7"/>
        <xdr:cNvSpPr>
          <a:spLocks/>
        </xdr:cNvSpPr>
      </xdr:nvSpPr>
      <xdr:spPr>
        <a:xfrm flipV="1">
          <a:off x="11487150" y="6372225"/>
          <a:ext cx="0" cy="2867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647700</xdr:colOff>
      <xdr:row>36</xdr:row>
      <xdr:rowOff>76200</xdr:rowOff>
    </xdr:from>
    <xdr:to>
      <xdr:col>17</xdr:col>
      <xdr:colOff>247650</xdr:colOff>
      <xdr:row>42</xdr:row>
      <xdr:rowOff>47625</xdr:rowOff>
    </xdr:to>
    <xdr:sp>
      <xdr:nvSpPr>
        <xdr:cNvPr id="5" name="Conector recto 9"/>
        <xdr:cNvSpPr>
          <a:spLocks/>
        </xdr:cNvSpPr>
      </xdr:nvSpPr>
      <xdr:spPr>
        <a:xfrm flipV="1">
          <a:off x="9115425" y="7010400"/>
          <a:ext cx="2647950" cy="1419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28575</xdr:colOff>
      <xdr:row>32</xdr:row>
      <xdr:rowOff>152400</xdr:rowOff>
    </xdr:from>
    <xdr:ext cx="238125" cy="266700"/>
    <xdr:sp>
      <xdr:nvSpPr>
        <xdr:cNvPr id="6" name="CuadroTexto 10"/>
        <xdr:cNvSpPr txBox="1">
          <a:spLocks noChangeArrowheads="1"/>
        </xdr:cNvSpPr>
      </xdr:nvSpPr>
      <xdr:spPr>
        <a:xfrm>
          <a:off x="8496300" y="62484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oneCellAnchor>
  <xdr:oneCellAnchor>
    <xdr:from>
      <xdr:col>17</xdr:col>
      <xdr:colOff>400050</xdr:colOff>
      <xdr:row>44</xdr:row>
      <xdr:rowOff>142875</xdr:rowOff>
    </xdr:from>
    <xdr:ext cx="219075" cy="266700"/>
    <xdr:sp>
      <xdr:nvSpPr>
        <xdr:cNvPr id="7" name="CuadroTexto 11"/>
        <xdr:cNvSpPr txBox="1">
          <a:spLocks noChangeArrowheads="1"/>
        </xdr:cNvSpPr>
      </xdr:nvSpPr>
      <xdr:spPr>
        <a:xfrm>
          <a:off x="11915775" y="89058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</a:p>
      </xdr:txBody>
    </xdr:sp>
    <xdr:clientData/>
  </xdr:oneCellAnchor>
  <xdr:twoCellAnchor>
    <xdr:from>
      <xdr:col>13</xdr:col>
      <xdr:colOff>723900</xdr:colOff>
      <xdr:row>41</xdr:row>
      <xdr:rowOff>171450</xdr:rowOff>
    </xdr:from>
    <xdr:to>
      <xdr:col>14</xdr:col>
      <xdr:colOff>38100</xdr:colOff>
      <xdr:row>42</xdr:row>
      <xdr:rowOff>28575</xdr:rowOff>
    </xdr:to>
    <xdr:sp>
      <xdr:nvSpPr>
        <xdr:cNvPr id="8" name="Elipse 14"/>
        <xdr:cNvSpPr>
          <a:spLocks/>
        </xdr:cNvSpPr>
      </xdr:nvSpPr>
      <xdr:spPr>
        <a:xfrm>
          <a:off x="9191625" y="8305800"/>
          <a:ext cx="76200" cy="1047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695325</xdr:colOff>
      <xdr:row>36</xdr:row>
      <xdr:rowOff>180975</xdr:rowOff>
    </xdr:from>
    <xdr:to>
      <xdr:col>17</xdr:col>
      <xdr:colOff>9525</xdr:colOff>
      <xdr:row>37</xdr:row>
      <xdr:rowOff>28575</xdr:rowOff>
    </xdr:to>
    <xdr:sp>
      <xdr:nvSpPr>
        <xdr:cNvPr id="9" name="Elipse 15"/>
        <xdr:cNvSpPr>
          <a:spLocks/>
        </xdr:cNvSpPr>
      </xdr:nvSpPr>
      <xdr:spPr>
        <a:xfrm>
          <a:off x="11449050" y="7115175"/>
          <a:ext cx="76200" cy="952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723900</xdr:colOff>
      <xdr:row>38</xdr:row>
      <xdr:rowOff>104775</xdr:rowOff>
    </xdr:from>
    <xdr:to>
      <xdr:col>16</xdr:col>
      <xdr:colOff>38100</xdr:colOff>
      <xdr:row>38</xdr:row>
      <xdr:rowOff>152400</xdr:rowOff>
    </xdr:to>
    <xdr:sp>
      <xdr:nvSpPr>
        <xdr:cNvPr id="10" name="Elipse 16"/>
        <xdr:cNvSpPr>
          <a:spLocks/>
        </xdr:cNvSpPr>
      </xdr:nvSpPr>
      <xdr:spPr>
        <a:xfrm>
          <a:off x="10715625" y="7534275"/>
          <a:ext cx="76200" cy="476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36</xdr:row>
      <xdr:rowOff>114300</xdr:rowOff>
    </xdr:from>
    <xdr:to>
      <xdr:col>16</xdr:col>
      <xdr:colOff>19050</xdr:colOff>
      <xdr:row>46</xdr:row>
      <xdr:rowOff>114300</xdr:rowOff>
    </xdr:to>
    <xdr:sp>
      <xdr:nvSpPr>
        <xdr:cNvPr id="11" name="Conector recto 19"/>
        <xdr:cNvSpPr>
          <a:spLocks/>
        </xdr:cNvSpPr>
      </xdr:nvSpPr>
      <xdr:spPr>
        <a:xfrm flipV="1">
          <a:off x="10772775" y="7048500"/>
          <a:ext cx="0" cy="2209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561975</xdr:colOff>
      <xdr:row>37</xdr:row>
      <xdr:rowOff>0</xdr:rowOff>
    </xdr:from>
    <xdr:to>
      <xdr:col>17</xdr:col>
      <xdr:colOff>390525</xdr:colOff>
      <xdr:row>37</xdr:row>
      <xdr:rowOff>0</xdr:rowOff>
    </xdr:to>
    <xdr:sp>
      <xdr:nvSpPr>
        <xdr:cNvPr id="12" name="Conector recto 21"/>
        <xdr:cNvSpPr>
          <a:spLocks/>
        </xdr:cNvSpPr>
      </xdr:nvSpPr>
      <xdr:spPr>
        <a:xfrm>
          <a:off x="8267700" y="7181850"/>
          <a:ext cx="3638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38</xdr:row>
      <xdr:rowOff>133350</xdr:rowOff>
    </xdr:from>
    <xdr:to>
      <xdr:col>16</xdr:col>
      <xdr:colOff>447675</xdr:colOff>
      <xdr:row>38</xdr:row>
      <xdr:rowOff>133350</xdr:rowOff>
    </xdr:to>
    <xdr:sp>
      <xdr:nvSpPr>
        <xdr:cNvPr id="13" name="Conector recto 22"/>
        <xdr:cNvSpPr>
          <a:spLocks/>
        </xdr:cNvSpPr>
      </xdr:nvSpPr>
      <xdr:spPr>
        <a:xfrm>
          <a:off x="8315325" y="7562850"/>
          <a:ext cx="2886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581025</xdr:colOff>
      <xdr:row>41</xdr:row>
      <xdr:rowOff>190500</xdr:rowOff>
    </xdr:from>
    <xdr:to>
      <xdr:col>17</xdr:col>
      <xdr:colOff>447675</xdr:colOff>
      <xdr:row>41</xdr:row>
      <xdr:rowOff>190500</xdr:rowOff>
    </xdr:to>
    <xdr:sp>
      <xdr:nvSpPr>
        <xdr:cNvPr id="14" name="Conector recto 23"/>
        <xdr:cNvSpPr>
          <a:spLocks/>
        </xdr:cNvSpPr>
      </xdr:nvSpPr>
      <xdr:spPr>
        <a:xfrm>
          <a:off x="8286750" y="8324850"/>
          <a:ext cx="3676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676275</xdr:colOff>
      <xdr:row>45</xdr:row>
      <xdr:rowOff>123825</xdr:rowOff>
    </xdr:from>
    <xdr:ext cx="266700" cy="276225"/>
    <xdr:sp>
      <xdr:nvSpPr>
        <xdr:cNvPr id="15" name="CuadroTexto 26"/>
        <xdr:cNvSpPr txBox="1">
          <a:spLocks noChangeArrowheads="1"/>
        </xdr:cNvSpPr>
      </xdr:nvSpPr>
      <xdr:spPr>
        <a:xfrm>
          <a:off x="9144000" y="90773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12</xdr:col>
      <xdr:colOff>476250</xdr:colOff>
      <xdr:row>40</xdr:row>
      <xdr:rowOff>142875</xdr:rowOff>
    </xdr:from>
    <xdr:ext cx="295275" cy="276225"/>
    <xdr:sp>
      <xdr:nvSpPr>
        <xdr:cNvPr id="16" name="CuadroTexto 27"/>
        <xdr:cNvSpPr txBox="1">
          <a:spLocks noChangeArrowheads="1"/>
        </xdr:cNvSpPr>
      </xdr:nvSpPr>
      <xdr:spPr>
        <a:xfrm>
          <a:off x="8181975" y="802957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16</xdr:col>
      <xdr:colOff>695325</xdr:colOff>
      <xdr:row>45</xdr:row>
      <xdr:rowOff>152400</xdr:rowOff>
    </xdr:from>
    <xdr:ext cx="266700" cy="266700"/>
    <xdr:sp>
      <xdr:nvSpPr>
        <xdr:cNvPr id="17" name="CuadroTexto 28"/>
        <xdr:cNvSpPr txBox="1">
          <a:spLocks noChangeArrowheads="1"/>
        </xdr:cNvSpPr>
      </xdr:nvSpPr>
      <xdr:spPr>
        <a:xfrm>
          <a:off x="11449050" y="91059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16</xdr:col>
      <xdr:colOff>38100</xdr:colOff>
      <xdr:row>45</xdr:row>
      <xdr:rowOff>142875</xdr:rowOff>
    </xdr:from>
    <xdr:ext cx="219075" cy="266700"/>
    <xdr:sp>
      <xdr:nvSpPr>
        <xdr:cNvPr id="18" name="CuadroTexto 29"/>
        <xdr:cNvSpPr txBox="1">
          <a:spLocks noChangeArrowheads="1"/>
        </xdr:cNvSpPr>
      </xdr:nvSpPr>
      <xdr:spPr>
        <a:xfrm>
          <a:off x="10791825" y="90963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</a:p>
      </xdr:txBody>
    </xdr:sp>
    <xdr:clientData/>
  </xdr:oneCellAnchor>
  <xdr:oneCellAnchor>
    <xdr:from>
      <xdr:col>12</xdr:col>
      <xdr:colOff>514350</xdr:colOff>
      <xdr:row>37</xdr:row>
      <xdr:rowOff>76200</xdr:rowOff>
    </xdr:from>
    <xdr:ext cx="238125" cy="266700"/>
    <xdr:sp>
      <xdr:nvSpPr>
        <xdr:cNvPr id="19" name="CuadroTexto 30"/>
        <xdr:cNvSpPr txBox="1">
          <a:spLocks noChangeArrowheads="1"/>
        </xdr:cNvSpPr>
      </xdr:nvSpPr>
      <xdr:spPr>
        <a:xfrm>
          <a:off x="8220075" y="72580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oneCellAnchor>
  <xdr:oneCellAnchor>
    <xdr:from>
      <xdr:col>12</xdr:col>
      <xdr:colOff>476250</xdr:colOff>
      <xdr:row>35</xdr:row>
      <xdr:rowOff>142875</xdr:rowOff>
    </xdr:from>
    <xdr:ext cx="295275" cy="276225"/>
    <xdr:sp>
      <xdr:nvSpPr>
        <xdr:cNvPr id="20" name="CuadroTexto 31"/>
        <xdr:cNvSpPr txBox="1">
          <a:spLocks noChangeArrowheads="1"/>
        </xdr:cNvSpPr>
      </xdr:nvSpPr>
      <xdr:spPr>
        <a:xfrm>
          <a:off x="8181975" y="68199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16</xdr:col>
      <xdr:colOff>485775</xdr:colOff>
      <xdr:row>35</xdr:row>
      <xdr:rowOff>152400</xdr:rowOff>
    </xdr:from>
    <xdr:to>
      <xdr:col>16</xdr:col>
      <xdr:colOff>704850</xdr:colOff>
      <xdr:row>36</xdr:row>
      <xdr:rowOff>171450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1239500" y="68294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</a:t>
          </a:r>
        </a:p>
      </xdr:txBody>
    </xdr:sp>
    <xdr:clientData/>
  </xdr:twoCellAnchor>
  <xdr:twoCellAnchor>
    <xdr:from>
      <xdr:col>13</xdr:col>
      <xdr:colOff>523875</xdr:colOff>
      <xdr:row>40</xdr:row>
      <xdr:rowOff>171450</xdr:rowOff>
    </xdr:from>
    <xdr:to>
      <xdr:col>14</xdr:col>
      <xdr:colOff>19050</xdr:colOff>
      <xdr:row>41</xdr:row>
      <xdr:rowOff>180975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8991600" y="80581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</a:p>
      </xdr:txBody>
    </xdr:sp>
    <xdr:clientData/>
  </xdr:twoCellAnchor>
  <xdr:twoCellAnchor>
    <xdr:from>
      <xdr:col>15</xdr:col>
      <xdr:colOff>552450</xdr:colOff>
      <xdr:row>37</xdr:row>
      <xdr:rowOff>104775</xdr:rowOff>
    </xdr:from>
    <xdr:to>
      <xdr:col>16</xdr:col>
      <xdr:colOff>38100</xdr:colOff>
      <xdr:row>38</xdr:row>
      <xdr:rowOff>152400</xdr:rowOff>
    </xdr:to>
    <xdr:sp>
      <xdr:nvSpPr>
        <xdr:cNvPr id="23" name="Rectángulo 36"/>
        <xdr:cNvSpPr>
          <a:spLocks/>
        </xdr:cNvSpPr>
      </xdr:nvSpPr>
      <xdr:spPr>
        <a:xfrm>
          <a:off x="10544175" y="7286625"/>
          <a:ext cx="247650" cy="295275"/>
        </a:xfrm>
        <a:prstGeom prst="rect">
          <a:avLst/>
        </a:prstGeom>
        <a:solidFill>
          <a:srgbClr val="FF0000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</a:p>
      </xdr:txBody>
    </xdr:sp>
    <xdr:clientData/>
  </xdr:twoCellAnchor>
  <xdr:twoCellAnchor>
    <xdr:from>
      <xdr:col>14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sp>
      <xdr:nvSpPr>
        <xdr:cNvPr id="24" name="Conector recto de flecha 38"/>
        <xdr:cNvSpPr>
          <a:spLocks/>
        </xdr:cNvSpPr>
      </xdr:nvSpPr>
      <xdr:spPr>
        <a:xfrm>
          <a:off x="9229725" y="8982075"/>
          <a:ext cx="2295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95250</xdr:colOff>
      <xdr:row>43</xdr:row>
      <xdr:rowOff>152400</xdr:rowOff>
    </xdr:from>
    <xdr:ext cx="466725" cy="266700"/>
    <xdr:sp>
      <xdr:nvSpPr>
        <xdr:cNvPr id="25" name="CuadroTexto 39"/>
        <xdr:cNvSpPr txBox="1">
          <a:spLocks noChangeArrowheads="1"/>
        </xdr:cNvSpPr>
      </xdr:nvSpPr>
      <xdr:spPr>
        <a:xfrm>
          <a:off x="10848975" y="872490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14</xdr:col>
      <xdr:colOff>0</xdr:colOff>
      <xdr:row>43</xdr:row>
      <xdr:rowOff>123825</xdr:rowOff>
    </xdr:from>
    <xdr:to>
      <xdr:col>16</xdr:col>
      <xdr:colOff>9525</xdr:colOff>
      <xdr:row>43</xdr:row>
      <xdr:rowOff>123825</xdr:rowOff>
    </xdr:to>
    <xdr:sp>
      <xdr:nvSpPr>
        <xdr:cNvPr id="26" name="Conector recto de flecha 41"/>
        <xdr:cNvSpPr>
          <a:spLocks/>
        </xdr:cNvSpPr>
      </xdr:nvSpPr>
      <xdr:spPr>
        <a:xfrm>
          <a:off x="9229725" y="8696325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180975</xdr:colOff>
      <xdr:row>39</xdr:row>
      <xdr:rowOff>85725</xdr:rowOff>
    </xdr:from>
    <xdr:ext cx="447675" cy="285750"/>
    <xdr:sp>
      <xdr:nvSpPr>
        <xdr:cNvPr id="27" name="CuadroTexto 44"/>
        <xdr:cNvSpPr txBox="1">
          <a:spLocks noChangeArrowheads="1"/>
        </xdr:cNvSpPr>
      </xdr:nvSpPr>
      <xdr:spPr>
        <a:xfrm>
          <a:off x="10934700" y="777240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542925</xdr:colOff>
      <xdr:row>42</xdr:row>
      <xdr:rowOff>66675</xdr:rowOff>
    </xdr:from>
    <xdr:ext cx="409575" cy="266700"/>
    <xdr:sp>
      <xdr:nvSpPr>
        <xdr:cNvPr id="28" name="CuadroTexto 45"/>
        <xdr:cNvSpPr txBox="1">
          <a:spLocks noChangeArrowheads="1"/>
        </xdr:cNvSpPr>
      </xdr:nvSpPr>
      <xdr:spPr>
        <a:xfrm>
          <a:off x="9772650" y="8448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17</xdr:col>
      <xdr:colOff>209550</xdr:colOff>
      <xdr:row>37</xdr:row>
      <xdr:rowOff>0</xdr:rowOff>
    </xdr:from>
    <xdr:to>
      <xdr:col>17</xdr:col>
      <xdr:colOff>209550</xdr:colOff>
      <xdr:row>42</xdr:row>
      <xdr:rowOff>0</xdr:rowOff>
    </xdr:to>
    <xdr:sp>
      <xdr:nvSpPr>
        <xdr:cNvPr id="29" name="Conector recto de flecha 43"/>
        <xdr:cNvSpPr>
          <a:spLocks/>
        </xdr:cNvSpPr>
      </xdr:nvSpPr>
      <xdr:spPr>
        <a:xfrm flipH="1">
          <a:off x="11725275" y="7181850"/>
          <a:ext cx="0" cy="1200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38</xdr:row>
      <xdr:rowOff>123825</xdr:rowOff>
    </xdr:from>
    <xdr:to>
      <xdr:col>16</xdr:col>
      <xdr:colOff>219075</xdr:colOff>
      <xdr:row>42</xdr:row>
      <xdr:rowOff>0</xdr:rowOff>
    </xdr:to>
    <xdr:sp>
      <xdr:nvSpPr>
        <xdr:cNvPr id="30" name="Conector recto de flecha 48"/>
        <xdr:cNvSpPr>
          <a:spLocks/>
        </xdr:cNvSpPr>
      </xdr:nvSpPr>
      <xdr:spPr>
        <a:xfrm flipH="1">
          <a:off x="10972800" y="7553325"/>
          <a:ext cx="0" cy="828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180975</xdr:colOff>
      <xdr:row>38</xdr:row>
      <xdr:rowOff>152400</xdr:rowOff>
    </xdr:from>
    <xdr:ext cx="495300" cy="276225"/>
    <xdr:sp>
      <xdr:nvSpPr>
        <xdr:cNvPr id="31" name="CuadroTexto 49"/>
        <xdr:cNvSpPr txBox="1">
          <a:spLocks noChangeArrowheads="1"/>
        </xdr:cNvSpPr>
      </xdr:nvSpPr>
      <xdr:spPr>
        <a:xfrm>
          <a:off x="11696700" y="7581900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11</xdr:col>
      <xdr:colOff>628650</xdr:colOff>
      <xdr:row>31</xdr:row>
      <xdr:rowOff>95250</xdr:rowOff>
    </xdr:from>
    <xdr:to>
      <xdr:col>17</xdr:col>
      <xdr:colOff>685800</xdr:colOff>
      <xdr:row>53</xdr:row>
      <xdr:rowOff>133350</xdr:rowOff>
    </xdr:to>
    <xdr:graphicFrame>
      <xdr:nvGraphicFramePr>
        <xdr:cNvPr id="32" name="Gráfico 47"/>
        <xdr:cNvGraphicFramePr/>
      </xdr:nvGraphicFramePr>
      <xdr:xfrm>
        <a:off x="7572375" y="6010275"/>
        <a:ext cx="46291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109</xdr:row>
      <xdr:rowOff>0</xdr:rowOff>
    </xdr:from>
    <xdr:to>
      <xdr:col>8</xdr:col>
      <xdr:colOff>561975</xdr:colOff>
      <xdr:row>109</xdr:row>
      <xdr:rowOff>114300</xdr:rowOff>
    </xdr:to>
    <xdr:pic>
      <xdr:nvPicPr>
        <xdr:cNvPr id="1" name="Picture 1" descr="http://www.finalube.com/_themes/lubricantsusa/acorru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83525"/>
          <a:ext cx="5153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142875</xdr:rowOff>
    </xdr:from>
    <xdr:to>
      <xdr:col>10</xdr:col>
      <xdr:colOff>400050</xdr:colOff>
      <xdr:row>25</xdr:row>
      <xdr:rowOff>133350</xdr:rowOff>
    </xdr:to>
    <xdr:grpSp>
      <xdr:nvGrpSpPr>
        <xdr:cNvPr id="2" name="Group 41"/>
        <xdr:cNvGrpSpPr>
          <a:grpSpLocks/>
        </xdr:cNvGrpSpPr>
      </xdr:nvGrpSpPr>
      <xdr:grpSpPr>
        <a:xfrm>
          <a:off x="333375" y="1809750"/>
          <a:ext cx="5876925" cy="2609850"/>
          <a:chOff x="342900" y="1805940"/>
          <a:chExt cx="6035040" cy="279018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419847" y="1805940"/>
          <a:ext cx="5958093" cy="27357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8 Conector recto"/>
          <xdr:cNvSpPr>
            <a:spLocks/>
          </xdr:cNvSpPr>
        </xdr:nvSpPr>
        <xdr:spPr>
          <a:xfrm flipV="1">
            <a:off x="4587042" y="2317241"/>
            <a:ext cx="0" cy="2038229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12 Conector recto"/>
          <xdr:cNvSpPr>
            <a:spLocks/>
          </xdr:cNvSpPr>
        </xdr:nvSpPr>
        <xdr:spPr>
          <a:xfrm flipV="1">
            <a:off x="2286183" y="2324914"/>
            <a:ext cx="7544" cy="2061945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13 Conector recto"/>
          <xdr:cNvSpPr>
            <a:spLocks/>
          </xdr:cNvSpPr>
        </xdr:nvSpPr>
        <xdr:spPr>
          <a:xfrm flipV="1">
            <a:off x="700476" y="4053432"/>
            <a:ext cx="5440589" cy="1534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9 Conector recto"/>
          <xdr:cNvSpPr>
            <a:spLocks/>
          </xdr:cNvSpPr>
        </xdr:nvSpPr>
        <xdr:spPr>
          <a:xfrm>
            <a:off x="769879" y="3061522"/>
            <a:ext cx="5333467" cy="767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5 Conector recto"/>
          <xdr:cNvSpPr>
            <a:spLocks/>
          </xdr:cNvSpPr>
        </xdr:nvSpPr>
        <xdr:spPr>
          <a:xfrm flipH="1" flipV="1">
            <a:off x="1599697" y="2759485"/>
            <a:ext cx="3414324" cy="1487865"/>
          </a:xfrm>
          <a:prstGeom prst="line">
            <a:avLst/>
          </a:prstGeom>
          <a:noFill/>
          <a:ln w="952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27 Conector recto"/>
          <xdr:cNvSpPr>
            <a:spLocks/>
          </xdr:cNvSpPr>
        </xdr:nvSpPr>
        <xdr:spPr>
          <a:xfrm flipH="1" flipV="1">
            <a:off x="3764768" y="3216378"/>
            <a:ext cx="0" cy="1379745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8 Conector recto"/>
          <xdr:cNvSpPr>
            <a:spLocks/>
          </xdr:cNvSpPr>
        </xdr:nvSpPr>
        <xdr:spPr>
          <a:xfrm flipH="1">
            <a:off x="792510" y="3696987"/>
            <a:ext cx="309446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10 CuadroTexto"/>
          <xdr:cNvSpPr txBox="1">
            <a:spLocks noChangeArrowheads="1"/>
          </xdr:cNvSpPr>
        </xdr:nvSpPr>
        <xdr:spPr>
          <a:xfrm>
            <a:off x="2263551" y="2829240"/>
            <a:ext cx="267051" cy="2246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2" name="11 CuadroTexto"/>
          <xdr:cNvSpPr txBox="1">
            <a:spLocks noChangeArrowheads="1"/>
          </xdr:cNvSpPr>
        </xdr:nvSpPr>
        <xdr:spPr>
          <a:xfrm>
            <a:off x="4549323" y="3851842"/>
            <a:ext cx="259507" cy="2246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3" name="14 Elipse"/>
          <xdr:cNvSpPr>
            <a:spLocks/>
          </xdr:cNvSpPr>
        </xdr:nvSpPr>
        <xdr:spPr>
          <a:xfrm>
            <a:off x="2271095" y="3038503"/>
            <a:ext cx="45263" cy="544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0 CuadroTexto"/>
          <xdr:cNvSpPr txBox="1">
            <a:spLocks noChangeArrowheads="1"/>
          </xdr:cNvSpPr>
        </xdr:nvSpPr>
        <xdr:spPr>
          <a:xfrm>
            <a:off x="739704" y="2844586"/>
            <a:ext cx="372664" cy="2713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n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5" name="17 Elipse"/>
          <xdr:cNvSpPr>
            <a:spLocks/>
          </xdr:cNvSpPr>
        </xdr:nvSpPr>
        <xdr:spPr>
          <a:xfrm>
            <a:off x="3742136" y="3673968"/>
            <a:ext cx="45263" cy="544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19 Elipse"/>
          <xdr:cNvSpPr>
            <a:spLocks/>
          </xdr:cNvSpPr>
        </xdr:nvSpPr>
        <xdr:spPr>
          <a:xfrm>
            <a:off x="4564410" y="4045759"/>
            <a:ext cx="45263" cy="46736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21 CuadroTexto"/>
          <xdr:cNvSpPr txBox="1">
            <a:spLocks noChangeArrowheads="1"/>
          </xdr:cNvSpPr>
        </xdr:nvSpPr>
        <xdr:spPr>
          <a:xfrm>
            <a:off x="754791" y="3828823"/>
            <a:ext cx="372664" cy="309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n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8" name="22 CuadroTexto"/>
          <xdr:cNvSpPr txBox="1">
            <a:spLocks noChangeArrowheads="1"/>
          </xdr:cNvSpPr>
        </xdr:nvSpPr>
        <xdr:spPr>
          <a:xfrm>
            <a:off x="2071939" y="4068778"/>
            <a:ext cx="289682" cy="309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-25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9" name="23 CuadroTexto"/>
          <xdr:cNvSpPr txBox="1">
            <a:spLocks noChangeArrowheads="1"/>
          </xdr:cNvSpPr>
        </xdr:nvSpPr>
        <xdr:spPr>
          <a:xfrm>
            <a:off x="555635" y="3526785"/>
            <a:ext cx="372664" cy="279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n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20" name="24 CuadroTexto"/>
          <xdr:cNvSpPr txBox="1">
            <a:spLocks noChangeArrowheads="1"/>
          </xdr:cNvSpPr>
        </xdr:nvSpPr>
        <xdr:spPr>
          <a:xfrm>
            <a:off x="4381851" y="4045759"/>
            <a:ext cx="304770" cy="309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-25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21" name="26 CuadroTexto"/>
          <xdr:cNvSpPr txBox="1">
            <a:spLocks noChangeArrowheads="1"/>
          </xdr:cNvSpPr>
        </xdr:nvSpPr>
        <xdr:spPr>
          <a:xfrm>
            <a:off x="3565611" y="4061105"/>
            <a:ext cx="297226" cy="309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100" b="0" i="0" u="none" baseline="-25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22" name="29 Conector recto de flecha"/>
          <xdr:cNvSpPr>
            <a:spLocks/>
          </xdr:cNvSpPr>
        </xdr:nvSpPr>
        <xdr:spPr>
          <a:xfrm flipH="1" flipV="1">
            <a:off x="3757224" y="3921596"/>
            <a:ext cx="0" cy="294364"/>
          </a:xfrm>
          <a:prstGeom prst="straightConnector1">
            <a:avLst/>
          </a:prstGeom>
          <a:noFill/>
          <a:ln w="9525" cmpd="sng">
            <a:solidFill>
              <a:srgbClr val="7030A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30 Conector recto de flecha"/>
          <xdr:cNvSpPr>
            <a:spLocks/>
          </xdr:cNvSpPr>
        </xdr:nvSpPr>
        <xdr:spPr>
          <a:xfrm flipH="1">
            <a:off x="830229" y="3689314"/>
            <a:ext cx="319857" cy="7673"/>
          </a:xfrm>
          <a:prstGeom prst="straightConnector1">
            <a:avLst/>
          </a:prstGeom>
          <a:noFill/>
          <a:ln w="19050" cmpd="sng">
            <a:solidFill>
              <a:srgbClr val="7030A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31 CuadroTexto"/>
          <xdr:cNvSpPr txBox="1">
            <a:spLocks noChangeArrowheads="1"/>
          </xdr:cNvSpPr>
        </xdr:nvSpPr>
        <xdr:spPr>
          <a:xfrm>
            <a:off x="3710452" y="3472377"/>
            <a:ext cx="251963" cy="2399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25" name="32 CuadroTexto"/>
          <xdr:cNvSpPr txBox="1">
            <a:spLocks noChangeArrowheads="1"/>
          </xdr:cNvSpPr>
        </xdr:nvSpPr>
        <xdr:spPr>
          <a:xfrm>
            <a:off x="342900" y="2115650"/>
            <a:ext cx="601995" cy="309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[cSt]</a:t>
            </a:r>
          </a:p>
        </xdr:txBody>
      </xdr:sp>
      <xdr:sp>
        <xdr:nvSpPr>
          <xdr:cNvPr id="26" name="33 CuadroTexto"/>
          <xdr:cNvSpPr txBox="1">
            <a:spLocks noChangeArrowheads="1"/>
          </xdr:cNvSpPr>
        </xdr:nvSpPr>
        <xdr:spPr>
          <a:xfrm>
            <a:off x="5691454" y="4084822"/>
            <a:ext cx="549189" cy="279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 [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C]</a:t>
            </a:r>
          </a:p>
        </xdr:txBody>
      </xdr:sp>
      <xdr:sp>
        <xdr:nvSpPr>
          <xdr:cNvPr id="27" name="34 Conector recto de flecha"/>
          <xdr:cNvSpPr>
            <a:spLocks/>
          </xdr:cNvSpPr>
        </xdr:nvSpPr>
        <xdr:spPr>
          <a:xfrm flipV="1">
            <a:off x="5753313" y="4286413"/>
            <a:ext cx="464698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36 CuadroTexto"/>
          <xdr:cNvSpPr txBox="1">
            <a:spLocks noChangeArrowheads="1"/>
          </xdr:cNvSpPr>
        </xdr:nvSpPr>
        <xdr:spPr>
          <a:xfrm>
            <a:off x="4686620" y="2015204"/>
            <a:ext cx="1394094" cy="3487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Rimula 15W-40</a:t>
            </a:r>
          </a:p>
        </xdr:txBody>
      </xdr:sp>
    </xdr:grpSp>
    <xdr:clientData/>
  </xdr:twoCellAnchor>
  <xdr:twoCellAnchor>
    <xdr:from>
      <xdr:col>2</xdr:col>
      <xdr:colOff>219075</xdr:colOff>
      <xdr:row>6</xdr:row>
      <xdr:rowOff>114300</xdr:rowOff>
    </xdr:from>
    <xdr:to>
      <xdr:col>8</xdr:col>
      <xdr:colOff>0</xdr:colOff>
      <xdr:row>10</xdr:row>
      <xdr:rowOff>133350</xdr:rowOff>
    </xdr:to>
    <xdr:grpSp>
      <xdr:nvGrpSpPr>
        <xdr:cNvPr id="29" name="Group 2"/>
        <xdr:cNvGrpSpPr>
          <a:grpSpLocks/>
        </xdr:cNvGrpSpPr>
      </xdr:nvGrpSpPr>
      <xdr:grpSpPr>
        <a:xfrm>
          <a:off x="695325" y="1028700"/>
          <a:ext cx="3895725" cy="771525"/>
          <a:chOff x="754380" y="975360"/>
          <a:chExt cx="3924300" cy="754380"/>
        </a:xfrm>
        <a:solidFill>
          <a:srgbClr val="FFFFFF"/>
        </a:solidFill>
      </xdr:grpSpPr>
      <xdr:grpSp>
        <xdr:nvGrpSpPr>
          <xdr:cNvPr id="30" name="41 Grupo"/>
          <xdr:cNvGrpSpPr>
            <a:grpSpLocks/>
          </xdr:cNvGrpSpPr>
        </xdr:nvGrpSpPr>
        <xdr:grpSpPr>
          <a:xfrm>
            <a:off x="762229" y="975360"/>
            <a:ext cx="3916451" cy="754380"/>
            <a:chOff x="508001" y="819150"/>
            <a:chExt cx="4241799" cy="831850"/>
          </a:xfrm>
          <a:solidFill>
            <a:srgbClr val="FFFFFF"/>
          </a:solidFill>
        </xdr:grpSpPr>
        <xdr:pic>
          <xdr:nvPicPr>
            <xdr:cNvPr id="31" name="3 Imagen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508001" y="819150"/>
              <a:ext cx="4235436" cy="7989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2" name="5 CuadroTexto"/>
            <xdr:cNvSpPr txBox="1">
              <a:spLocks noChangeArrowheads="1"/>
            </xdr:cNvSpPr>
          </xdr:nvSpPr>
          <xdr:spPr>
            <a:xfrm>
              <a:off x="755086" y="1205752"/>
              <a:ext cx="503714" cy="44524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A: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B:</a:t>
              </a:r>
            </a:p>
          </xdr:txBody>
        </xdr:sp>
        <xdr:sp>
          <xdr:nvSpPr>
            <xdr:cNvPr id="33" name="40 Conector recto"/>
            <xdr:cNvSpPr>
              <a:spLocks/>
            </xdr:cNvSpPr>
          </xdr:nvSpPr>
          <xdr:spPr>
            <a:xfrm>
              <a:off x="516485" y="1608992"/>
              <a:ext cx="4233315" cy="0"/>
            </a:xfrm>
            <a:prstGeom prst="line">
              <a:avLst/>
            </a:prstGeom>
            <a:noFill/>
            <a:ln w="1905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 fLocksText="0">
        <xdr:nvSpPr>
          <xdr:cNvPr id="34" name="TextBox 35"/>
          <xdr:cNvSpPr txBox="1">
            <a:spLocks noChangeArrowheads="1"/>
          </xdr:cNvSpPr>
        </xdr:nvSpPr>
        <xdr:spPr>
          <a:xfrm>
            <a:off x="784793" y="1211670"/>
            <a:ext cx="1539307" cy="1218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754380" y="1135289"/>
            <a:ext cx="1348978" cy="1982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Kinematic viscosity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scosity%20of%20oils%20as%20a%20function%20of%20tempera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Fig.2"/>
      <sheetName val="Fig.3"/>
      <sheetName val="Fig.4"/>
      <sheetName val="1_a Est_3"/>
      <sheetName val="Recirculación. Mauricio"/>
      <sheetName val="Sheet1"/>
      <sheetName val="Tabla Conv. Viscosidades"/>
      <sheetName val="2_MB1"/>
      <sheetName val="2_MB2"/>
      <sheetName val="2_SAG"/>
      <sheetName val="3_desde Est_4 "/>
      <sheetName val="5_MB1 (REt)"/>
      <sheetName val="6_MB2 (Ret)"/>
      <sheetName val="7_SAG (Ret)"/>
      <sheetName val="A4. Estanques"/>
      <sheetName val="T.1"/>
      <sheetName val="T.2 "/>
      <sheetName val="Motores"/>
      <sheetName val="10-10.000"/>
      <sheetName val="10-1.000"/>
      <sheetName val="10-100"/>
      <sheetName val="Viscosity as a function of temp"/>
      <sheetName val="ISO-VG grade and temperature"/>
      <sheetName val="Visc Calc"/>
      <sheetName val="Visc classification"/>
      <sheetName val="Tribology"/>
      <sheetName val="Slope n"/>
      <sheetName val="Viscosity index"/>
      <sheetName val="Slope"/>
      <sheetName val="Shell Rimula 15W-40"/>
      <sheetName val="Log-Nat"/>
    </sheetNames>
    <sheetDataSet>
      <sheetData sheetId="20">
        <row r="3">
          <cell r="B3">
            <v>10</v>
          </cell>
          <cell r="C3">
            <v>31.622776601683803</v>
          </cell>
        </row>
        <row r="4">
          <cell r="B4">
            <v>20</v>
          </cell>
        </row>
        <row r="5">
          <cell r="B5">
            <v>30</v>
          </cell>
        </row>
        <row r="6">
          <cell r="B6">
            <v>40</v>
          </cell>
        </row>
        <row r="7">
          <cell r="B7">
            <v>50</v>
          </cell>
        </row>
        <row r="8">
          <cell r="B8">
            <v>60</v>
          </cell>
        </row>
        <row r="9">
          <cell r="B9">
            <v>70</v>
          </cell>
        </row>
        <row r="10">
          <cell r="B10">
            <v>80</v>
          </cell>
        </row>
        <row r="11">
          <cell r="B11">
            <v>90</v>
          </cell>
        </row>
        <row r="12">
          <cell r="B12">
            <v>100</v>
          </cell>
        </row>
        <row r="13">
          <cell r="B13">
            <v>110</v>
          </cell>
        </row>
        <row r="14">
          <cell r="B14">
            <v>120</v>
          </cell>
          <cell r="C14">
            <v>1314.534138012399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1.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65"/>
  <sheetViews>
    <sheetView showGridLines="0" zoomScalePageLayoutView="0" workbookViewId="0" topLeftCell="A1">
      <selection activeCell="M26" sqref="M26"/>
    </sheetView>
  </sheetViews>
  <sheetFormatPr defaultColWidth="11.421875" defaultRowHeight="15"/>
  <cols>
    <col min="1" max="1" width="3.28125" style="0" customWidth="1"/>
    <col min="2" max="2" width="5.421875" style="0" customWidth="1"/>
    <col min="3" max="7" width="11.421875" style="0" customWidth="1"/>
    <col min="8" max="8" width="16.8515625" style="0" customWidth="1"/>
    <col min="9" max="9" width="9.00390625" style="0" customWidth="1"/>
    <col min="10" max="18" width="11.421875" style="0" customWidth="1"/>
    <col min="19" max="19" width="4.57421875" style="0" customWidth="1"/>
  </cols>
  <sheetData>
    <row r="1" spans="1:19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9" t="s">
        <v>48</v>
      </c>
    </row>
    <row r="2" spans="1:19" ht="15" thickTop="1">
      <c r="A2" s="1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3"/>
    </row>
    <row r="3" spans="1:19" s="2" customFormat="1" ht="18.75" customHeight="1">
      <c r="A3" s="6"/>
      <c r="B3" s="27"/>
      <c r="C3" s="7" t="s">
        <v>15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</row>
    <row r="4" spans="1:19" ht="15">
      <c r="A4" s="1"/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4"/>
    </row>
    <row r="5" spans="1:19" ht="15">
      <c r="A5" s="1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"/>
    </row>
    <row r="6" spans="1:19" ht="15">
      <c r="A6" s="1"/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</row>
    <row r="7" spans="1:19" ht="15">
      <c r="A7" s="1"/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</row>
    <row r="8" spans="1:19" ht="15">
      <c r="A8" s="1"/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</row>
    <row r="9" spans="1:19" ht="18">
      <c r="A9" s="1"/>
      <c r="B9" s="10"/>
      <c r="C9" s="22" t="s">
        <v>17</v>
      </c>
      <c r="D9" s="25" t="s">
        <v>16</v>
      </c>
      <c r="E9" s="25"/>
      <c r="F9" s="25"/>
      <c r="G9" s="25"/>
      <c r="H9" s="25"/>
      <c r="I9" s="25"/>
      <c r="J9" s="1"/>
      <c r="K9" s="1"/>
      <c r="L9" s="1"/>
      <c r="M9" s="1"/>
      <c r="N9" s="1"/>
      <c r="O9" s="1"/>
      <c r="P9" s="1"/>
      <c r="Q9" s="1"/>
      <c r="R9" s="1"/>
      <c r="S9" s="14"/>
    </row>
    <row r="10" spans="1:19" ht="15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</row>
    <row r="11" spans="1:19" ht="15">
      <c r="A11" s="1"/>
      <c r="B11" s="10"/>
      <c r="C11" s="1"/>
      <c r="D11" s="1" t="s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</row>
    <row r="12" spans="1:19" ht="18">
      <c r="A12" s="1"/>
      <c r="B12" s="10"/>
      <c r="C12" s="26" t="s">
        <v>11</v>
      </c>
      <c r="D12" s="16" t="s">
        <v>4</v>
      </c>
      <c r="E12" s="17">
        <v>0.2</v>
      </c>
      <c r="F12" s="1"/>
      <c r="G12" s="1" t="s">
        <v>13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4"/>
    </row>
    <row r="13" spans="1:19" ht="18">
      <c r="A13" s="1"/>
      <c r="B13" s="10"/>
      <c r="C13" s="26"/>
      <c r="D13" s="18" t="s">
        <v>5</v>
      </c>
      <c r="E13" s="19">
        <v>86</v>
      </c>
      <c r="F13" s="1"/>
      <c r="G13" s="1" t="s">
        <v>14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4"/>
    </row>
    <row r="14" spans="1:19" ht="18">
      <c r="A14" s="1"/>
      <c r="B14" s="10"/>
      <c r="C14" s="1"/>
      <c r="D14" s="1"/>
      <c r="E14" s="1"/>
      <c r="F14" s="1"/>
      <c r="G14" s="16" t="s">
        <v>8</v>
      </c>
      <c r="H14" s="23">
        <v>0.3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4"/>
    </row>
    <row r="15" spans="1:19" ht="18">
      <c r="A15" s="1"/>
      <c r="B15" s="10"/>
      <c r="C15" s="26" t="s">
        <v>12</v>
      </c>
      <c r="D15" s="20" t="s">
        <v>6</v>
      </c>
      <c r="E15" s="21">
        <v>0.7</v>
      </c>
      <c r="F15" s="1"/>
      <c r="G15" s="1" t="s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</row>
    <row r="16" spans="1:19" ht="18">
      <c r="A16" s="1"/>
      <c r="B16" s="10"/>
      <c r="C16" s="1"/>
      <c r="D16" s="16" t="s">
        <v>7</v>
      </c>
      <c r="E16" s="17">
        <v>8</v>
      </c>
      <c r="F16" s="1"/>
      <c r="G16" s="16" t="s">
        <v>9</v>
      </c>
      <c r="H16" s="24">
        <f>10^(LOG(E13)-(LOG(E13)-LOG(E16))/(LOG(E15)-LOG(E12))*(LOG(H14)-LOG(E12)))</f>
        <v>39.872751672633214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4"/>
    </row>
    <row r="17" spans="1:19" ht="15">
      <c r="A17" s="1"/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4"/>
    </row>
    <row r="18" spans="1:19" ht="15">
      <c r="A18" s="1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4"/>
    </row>
    <row r="19" spans="1:19" ht="13.5" customHeight="1">
      <c r="A19" s="1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4"/>
    </row>
    <row r="20" spans="1:19" ht="15">
      <c r="A20" s="1"/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4"/>
    </row>
    <row r="21" spans="1:19" ht="15">
      <c r="A21" s="1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4"/>
    </row>
    <row r="22" spans="2:19" ht="15">
      <c r="B22" s="10"/>
      <c r="C22" s="1"/>
      <c r="D22" s="1"/>
      <c r="E22" s="1"/>
      <c r="F22" s="1"/>
      <c r="G22" s="1"/>
      <c r="H22" s="1"/>
      <c r="I22" s="1"/>
      <c r="J22" s="6"/>
      <c r="K22" s="6"/>
      <c r="L22" s="6"/>
      <c r="M22" s="6"/>
      <c r="N22" s="6"/>
      <c r="O22" s="6"/>
      <c r="P22" s="1"/>
      <c r="Q22" s="1"/>
      <c r="R22" s="1"/>
      <c r="S22" s="14"/>
    </row>
    <row r="23" spans="2:19" ht="14.25">
      <c r="B23" s="10"/>
      <c r="C23" s="59"/>
      <c r="D23" s="59"/>
      <c r="E23" s="59"/>
      <c r="F23" s="59"/>
      <c r="G23" s="59"/>
      <c r="H23" s="59"/>
      <c r="I23" s="59"/>
      <c r="J23" s="6"/>
      <c r="K23" s="6"/>
      <c r="L23" s="6"/>
      <c r="M23" s="6"/>
      <c r="N23" s="6"/>
      <c r="O23" s="6"/>
      <c r="P23" s="59"/>
      <c r="Q23" s="59"/>
      <c r="R23" s="59"/>
      <c r="S23" s="14"/>
    </row>
    <row r="24" spans="2:19" ht="14.25">
      <c r="B24" s="10"/>
      <c r="C24" s="59"/>
      <c r="D24" s="59"/>
      <c r="E24" s="59"/>
      <c r="F24" s="59"/>
      <c r="G24" s="59"/>
      <c r="H24" s="59"/>
      <c r="I24" s="59"/>
      <c r="J24" s="6"/>
      <c r="K24" s="6"/>
      <c r="L24" s="6"/>
      <c r="M24" s="6"/>
      <c r="N24" s="6"/>
      <c r="O24" s="6"/>
      <c r="P24" s="59"/>
      <c r="Q24" s="59"/>
      <c r="R24" s="59"/>
      <c r="S24" s="14"/>
    </row>
    <row r="25" spans="2:19" ht="14.25">
      <c r="B25" s="10"/>
      <c r="C25" s="59"/>
      <c r="D25" s="59"/>
      <c r="E25" s="59"/>
      <c r="F25" s="59"/>
      <c r="G25" s="59"/>
      <c r="H25" s="59"/>
      <c r="I25" s="59"/>
      <c r="J25" s="6"/>
      <c r="K25" s="6"/>
      <c r="L25" s="6"/>
      <c r="M25" s="6"/>
      <c r="N25" s="6"/>
      <c r="O25" s="6"/>
      <c r="P25" s="59"/>
      <c r="Q25" s="59"/>
      <c r="R25" s="59"/>
      <c r="S25" s="14"/>
    </row>
    <row r="26" spans="2:19" ht="15" thickBot="1">
      <c r="B26" s="11"/>
      <c r="C26" s="12"/>
      <c r="D26" s="12"/>
      <c r="E26" s="12"/>
      <c r="F26" s="12"/>
      <c r="G26" s="12"/>
      <c r="H26" s="12"/>
      <c r="I26" s="12"/>
      <c r="J26" s="28"/>
      <c r="K26" s="28"/>
      <c r="L26" s="28"/>
      <c r="M26" s="28"/>
      <c r="N26" s="12"/>
      <c r="O26" s="12"/>
      <c r="P26" s="12"/>
      <c r="Q26" s="12"/>
      <c r="R26" s="12"/>
      <c r="S26" s="15"/>
    </row>
    <row r="27" spans="10:13" ht="15" thickTop="1">
      <c r="J27" s="2"/>
      <c r="K27" s="2"/>
      <c r="L27" s="2"/>
      <c r="M27" s="2"/>
    </row>
    <row r="28" spans="10:13" ht="14.25">
      <c r="J28" s="2"/>
      <c r="K28" s="2"/>
      <c r="L28" s="2"/>
      <c r="M28" s="2"/>
    </row>
    <row r="29" spans="10:13" ht="14.25">
      <c r="J29" s="2"/>
      <c r="K29" s="2"/>
      <c r="L29" s="2"/>
      <c r="M29" s="2"/>
    </row>
    <row r="30" spans="10:13" ht="15" thickBot="1">
      <c r="J30" s="2"/>
      <c r="K30" s="2"/>
      <c r="L30" s="2"/>
      <c r="M30" s="2"/>
    </row>
    <row r="31" spans="2:17" ht="15" thickTop="1">
      <c r="B31" s="9"/>
      <c r="C31" s="8"/>
      <c r="D31" s="8"/>
      <c r="E31" s="8"/>
      <c r="F31" s="8"/>
      <c r="G31" s="8"/>
      <c r="H31" s="8"/>
      <c r="I31" s="8"/>
      <c r="J31" s="61"/>
      <c r="K31" s="61"/>
      <c r="L31" s="61"/>
      <c r="M31" s="61"/>
      <c r="N31" s="8"/>
      <c r="O31" s="8"/>
      <c r="P31" s="8"/>
      <c r="Q31" s="13"/>
    </row>
    <row r="32" spans="2:17" ht="15">
      <c r="B32" s="10"/>
      <c r="C32" s="59"/>
      <c r="D32" s="59"/>
      <c r="E32" s="59"/>
      <c r="F32" s="59"/>
      <c r="G32" s="59"/>
      <c r="H32" s="59"/>
      <c r="I32" s="59"/>
      <c r="J32" s="65" t="s">
        <v>0</v>
      </c>
      <c r="K32" s="65" t="s">
        <v>2</v>
      </c>
      <c r="L32" s="65" t="s">
        <v>3</v>
      </c>
      <c r="M32" s="6"/>
      <c r="N32" s="59"/>
      <c r="O32" s="59"/>
      <c r="P32" s="59"/>
      <c r="Q32" s="14"/>
    </row>
    <row r="33" spans="2:17" ht="15">
      <c r="B33" s="10"/>
      <c r="C33" s="59"/>
      <c r="D33" s="59"/>
      <c r="E33" s="59"/>
      <c r="F33" s="59"/>
      <c r="G33" s="59"/>
      <c r="H33" s="59"/>
      <c r="I33" s="59"/>
      <c r="J33" s="65">
        <v>0.1</v>
      </c>
      <c r="K33" s="74">
        <f aca="true" t="shared" si="0" ref="K33:K41">10^L33</f>
        <v>320.01574427986174</v>
      </c>
      <c r="L33" s="75">
        <f aca="true" t="shared" si="1" ref="L33:L51">LOG($E$13)-(LOG($E$13)-LOG($E$16))/(LOG($E$15)-LOG($E$12))*(LOG(J33)-LOG($E$12))</f>
        <v>2.505171345462599</v>
      </c>
      <c r="M33" s="6"/>
      <c r="N33" s="59"/>
      <c r="O33" s="59"/>
      <c r="P33" s="59"/>
      <c r="Q33" s="14"/>
    </row>
    <row r="34" spans="2:17" ht="15">
      <c r="B34" s="10"/>
      <c r="C34" s="59"/>
      <c r="D34" s="59"/>
      <c r="E34" s="59"/>
      <c r="F34" s="59"/>
      <c r="G34" s="59"/>
      <c r="H34" s="59"/>
      <c r="I34" s="59"/>
      <c r="J34" s="65">
        <v>0.15</v>
      </c>
      <c r="K34" s="74">
        <f t="shared" si="0"/>
        <v>148.37102677911406</v>
      </c>
      <c r="L34" s="75">
        <f t="shared" si="1"/>
        <v>2.1713491021664546</v>
      </c>
      <c r="M34" s="6"/>
      <c r="N34" s="59"/>
      <c r="O34" s="59"/>
      <c r="P34" s="59"/>
      <c r="Q34" s="14"/>
    </row>
    <row r="35" spans="2:17" ht="15">
      <c r="B35" s="10"/>
      <c r="C35" s="59"/>
      <c r="D35" s="59"/>
      <c r="E35" s="59"/>
      <c r="F35" s="59"/>
      <c r="G35" s="59"/>
      <c r="H35" s="59"/>
      <c r="I35" s="59"/>
      <c r="J35" s="65">
        <v>0.2</v>
      </c>
      <c r="K35" s="74">
        <f t="shared" si="0"/>
        <v>86.00000000000004</v>
      </c>
      <c r="L35" s="75">
        <f t="shared" si="1"/>
        <v>1.9344984512435677</v>
      </c>
      <c r="M35" s="6"/>
      <c r="N35" s="59"/>
      <c r="O35" s="59"/>
      <c r="P35" s="59"/>
      <c r="Q35" s="14"/>
    </row>
    <row r="36" spans="2:17" ht="15">
      <c r="B36" s="10"/>
      <c r="C36" s="59"/>
      <c r="D36" s="59"/>
      <c r="E36" s="59"/>
      <c r="F36" s="59"/>
      <c r="G36" s="59"/>
      <c r="H36" s="59"/>
      <c r="I36" s="59"/>
      <c r="J36" s="65">
        <v>0.25</v>
      </c>
      <c r="K36" s="74">
        <f t="shared" si="0"/>
        <v>56.33558566497752</v>
      </c>
      <c r="L36" s="75">
        <f t="shared" si="1"/>
        <v>1.7507828136037777</v>
      </c>
      <c r="M36" s="6"/>
      <c r="N36" s="59"/>
      <c r="O36" s="59"/>
      <c r="P36" s="59"/>
      <c r="Q36" s="14"/>
    </row>
    <row r="37" spans="2:17" ht="15">
      <c r="B37" s="10"/>
      <c r="C37" s="59"/>
      <c r="D37" s="59"/>
      <c r="E37" s="59"/>
      <c r="F37" s="59"/>
      <c r="G37" s="59"/>
      <c r="H37" s="59"/>
      <c r="I37" s="59"/>
      <c r="J37" s="65">
        <v>0.3</v>
      </c>
      <c r="K37" s="74">
        <f t="shared" si="0"/>
        <v>39.872751672633214</v>
      </c>
      <c r="L37" s="75">
        <f t="shared" si="1"/>
        <v>1.6006762079474237</v>
      </c>
      <c r="M37" s="6"/>
      <c r="N37" s="59"/>
      <c r="O37" s="59"/>
      <c r="P37" s="59"/>
      <c r="Q37" s="14"/>
    </row>
    <row r="38" spans="2:17" ht="15">
      <c r="B38" s="10"/>
      <c r="C38" s="59"/>
      <c r="D38" s="59"/>
      <c r="E38" s="59"/>
      <c r="F38" s="59"/>
      <c r="G38" s="59"/>
      <c r="H38" s="59"/>
      <c r="I38" s="59"/>
      <c r="J38" s="65">
        <v>0.35</v>
      </c>
      <c r="K38" s="74">
        <f t="shared" si="0"/>
        <v>29.768906444638308</v>
      </c>
      <c r="L38" s="75">
        <f t="shared" si="1"/>
        <v>1.4737628812109747</v>
      </c>
      <c r="M38" s="6"/>
      <c r="N38" s="59"/>
      <c r="O38" s="59"/>
      <c r="P38" s="59"/>
      <c r="Q38" s="14"/>
    </row>
    <row r="39" spans="2:17" ht="15">
      <c r="B39" s="10"/>
      <c r="C39" s="59"/>
      <c r="D39" s="59"/>
      <c r="E39" s="59"/>
      <c r="F39" s="59"/>
      <c r="G39" s="59"/>
      <c r="H39" s="59"/>
      <c r="I39" s="59"/>
      <c r="J39" s="65">
        <v>0.4</v>
      </c>
      <c r="K39" s="74">
        <f t="shared" si="0"/>
        <v>23.11136290073284</v>
      </c>
      <c r="L39" s="75">
        <f t="shared" si="1"/>
        <v>1.3638255570245366</v>
      </c>
      <c r="M39" s="6"/>
      <c r="N39" s="59"/>
      <c r="O39" s="59"/>
      <c r="P39" s="59"/>
      <c r="Q39" s="14"/>
    </row>
    <row r="40" spans="2:17" ht="15">
      <c r="B40" s="10"/>
      <c r="C40" s="59"/>
      <c r="D40" s="59"/>
      <c r="E40" s="59"/>
      <c r="F40" s="59"/>
      <c r="G40" s="59"/>
      <c r="H40" s="59"/>
      <c r="I40" s="59"/>
      <c r="J40" s="65">
        <v>0.45</v>
      </c>
      <c r="K40" s="74">
        <f t="shared" si="0"/>
        <v>18.48646890636596</v>
      </c>
      <c r="L40" s="75">
        <f t="shared" si="1"/>
        <v>1.2668539646512793</v>
      </c>
      <c r="M40" s="6"/>
      <c r="N40" s="58" t="s">
        <v>1</v>
      </c>
      <c r="O40" s="59"/>
      <c r="P40" s="59"/>
      <c r="Q40" s="14"/>
    </row>
    <row r="41" spans="2:17" ht="15">
      <c r="B41" s="10"/>
      <c r="C41" s="59"/>
      <c r="D41" s="59"/>
      <c r="E41" s="59"/>
      <c r="F41" s="59"/>
      <c r="G41" s="59"/>
      <c r="H41" s="59"/>
      <c r="I41" s="59"/>
      <c r="J41" s="65">
        <v>0.5</v>
      </c>
      <c r="K41" s="74">
        <f t="shared" si="0"/>
        <v>15.139443773588583</v>
      </c>
      <c r="L41" s="75">
        <f t="shared" si="1"/>
        <v>1.1801099193847469</v>
      </c>
      <c r="M41" s="6"/>
      <c r="N41" s="59"/>
      <c r="O41" s="59"/>
      <c r="P41" s="59"/>
      <c r="Q41" s="14"/>
    </row>
    <row r="42" spans="2:17" ht="15">
      <c r="B42" s="10"/>
      <c r="C42" s="59"/>
      <c r="D42" s="59"/>
      <c r="E42" s="59"/>
      <c r="F42" s="59"/>
      <c r="G42" s="59"/>
      <c r="H42" s="59"/>
      <c r="I42" s="59"/>
      <c r="J42" s="65">
        <v>0.55</v>
      </c>
      <c r="K42" s="74">
        <f>10^L42</f>
        <v>12.636895249364555</v>
      </c>
      <c r="L42" s="75">
        <f t="shared" si="1"/>
        <v>1.1016403855210561</v>
      </c>
      <c r="M42" s="6"/>
      <c r="N42" s="59"/>
      <c r="O42" s="59"/>
      <c r="P42" s="59"/>
      <c r="Q42" s="14"/>
    </row>
    <row r="43" spans="2:17" ht="15">
      <c r="B43" s="10"/>
      <c r="C43" s="59"/>
      <c r="D43" s="59"/>
      <c r="E43" s="59"/>
      <c r="F43" s="59"/>
      <c r="G43" s="59"/>
      <c r="H43" s="59"/>
      <c r="I43" s="59"/>
      <c r="J43" s="65">
        <v>0.6</v>
      </c>
      <c r="K43" s="74">
        <f aca="true" t="shared" si="2" ref="K43:K51">10^L43</f>
        <v>10.715274811128229</v>
      </c>
      <c r="L43" s="75">
        <f t="shared" si="1"/>
        <v>1.0300033137283924</v>
      </c>
      <c r="M43" s="6"/>
      <c r="N43" s="59"/>
      <c r="O43" s="59"/>
      <c r="P43" s="59"/>
      <c r="Q43" s="14"/>
    </row>
    <row r="44" spans="2:17" ht="15">
      <c r="B44" s="10"/>
      <c r="C44" s="59"/>
      <c r="D44" s="59"/>
      <c r="E44" s="59"/>
      <c r="F44" s="59"/>
      <c r="G44" s="59"/>
      <c r="H44" s="59"/>
      <c r="I44" s="59"/>
      <c r="J44" s="65">
        <v>0.65</v>
      </c>
      <c r="K44" s="74">
        <f t="shared" si="2"/>
        <v>9.206691603750865</v>
      </c>
      <c r="L44" s="75">
        <f t="shared" si="1"/>
        <v>0.9641035958469972</v>
      </c>
      <c r="M44" s="59"/>
      <c r="N44" s="59"/>
      <c r="O44" s="59"/>
      <c r="P44" s="59"/>
      <c r="Q44" s="14"/>
    </row>
    <row r="45" spans="2:17" ht="15">
      <c r="B45" s="10"/>
      <c r="C45" s="59"/>
      <c r="D45" s="59"/>
      <c r="E45" s="59"/>
      <c r="F45" s="59"/>
      <c r="G45" s="59"/>
      <c r="H45" s="59"/>
      <c r="I45" s="59"/>
      <c r="J45" s="65">
        <v>0.7</v>
      </c>
      <c r="K45" s="74">
        <f t="shared" si="2"/>
        <v>8.000000000000002</v>
      </c>
      <c r="L45" s="75">
        <f t="shared" si="1"/>
        <v>0.9030899869919435</v>
      </c>
      <c r="M45" s="59"/>
      <c r="N45" s="59"/>
      <c r="O45" s="59"/>
      <c r="P45" s="59"/>
      <c r="Q45" s="14"/>
    </row>
    <row r="46" spans="2:17" ht="15">
      <c r="B46" s="10"/>
      <c r="C46" s="59"/>
      <c r="D46" s="59"/>
      <c r="E46" s="59"/>
      <c r="F46" s="59"/>
      <c r="G46" s="59"/>
      <c r="H46" s="59"/>
      <c r="I46" s="59"/>
      <c r="J46" s="65">
        <v>0.75</v>
      </c>
      <c r="K46" s="74">
        <f t="shared" si="2"/>
        <v>7.019200954024299</v>
      </c>
      <c r="L46" s="75">
        <f t="shared" si="1"/>
        <v>0.8462876760886024</v>
      </c>
      <c r="M46" s="59"/>
      <c r="N46" s="59"/>
      <c r="O46" s="59"/>
      <c r="P46" s="59"/>
      <c r="Q46" s="14"/>
    </row>
    <row r="47" spans="2:17" ht="14.25">
      <c r="B47" s="10"/>
      <c r="C47" s="59"/>
      <c r="D47" s="59"/>
      <c r="E47" s="59"/>
      <c r="F47" s="59"/>
      <c r="G47" s="59"/>
      <c r="H47" s="4"/>
      <c r="I47" s="59"/>
      <c r="J47" s="65">
        <v>0.8</v>
      </c>
      <c r="K47" s="74">
        <f t="shared" si="2"/>
        <v>6.210873199178719</v>
      </c>
      <c r="L47" s="75">
        <f t="shared" si="1"/>
        <v>0.7931526628055054</v>
      </c>
      <c r="M47" s="59"/>
      <c r="N47" s="59"/>
      <c r="O47" s="59"/>
      <c r="P47" s="59"/>
      <c r="Q47" s="14"/>
    </row>
    <row r="48" spans="2:17" ht="14.25">
      <c r="B48" s="10"/>
      <c r="C48" s="59"/>
      <c r="D48" s="59"/>
      <c r="E48" s="59"/>
      <c r="F48" s="59"/>
      <c r="G48" s="59"/>
      <c r="H48" s="4"/>
      <c r="I48" s="59"/>
      <c r="J48" s="65">
        <v>0.85</v>
      </c>
      <c r="K48" s="74">
        <f t="shared" si="2"/>
        <v>5.536559736145566</v>
      </c>
      <c r="L48" s="75">
        <f t="shared" si="1"/>
        <v>0.7432399900525546</v>
      </c>
      <c r="M48" s="59"/>
      <c r="N48" s="59"/>
      <c r="O48" s="59"/>
      <c r="P48" s="59"/>
      <c r="Q48" s="14"/>
    </row>
    <row r="49" spans="2:17" ht="14.25">
      <c r="B49" s="10"/>
      <c r="C49" s="59"/>
      <c r="D49" s="59"/>
      <c r="E49" s="59"/>
      <c r="F49" s="59"/>
      <c r="G49" s="59"/>
      <c r="H49" s="4"/>
      <c r="I49" s="59"/>
      <c r="J49" s="65">
        <v>0.9</v>
      </c>
      <c r="K49" s="74">
        <f t="shared" si="2"/>
        <v>4.967994088931827</v>
      </c>
      <c r="L49" s="75">
        <f t="shared" si="1"/>
        <v>0.6961810704322482</v>
      </c>
      <c r="M49" s="59"/>
      <c r="N49" s="59"/>
      <c r="O49" s="59"/>
      <c r="P49" s="59"/>
      <c r="Q49" s="14"/>
    </row>
    <row r="50" spans="2:17" ht="14.25">
      <c r="B50" s="10"/>
      <c r="C50" s="59"/>
      <c r="D50" s="59"/>
      <c r="E50" s="59"/>
      <c r="F50" s="59"/>
      <c r="G50" s="59"/>
      <c r="H50" s="4"/>
      <c r="I50" s="59"/>
      <c r="J50" s="65">
        <v>0.95</v>
      </c>
      <c r="K50" s="74">
        <f t="shared" si="2"/>
        <v>4.48401597484735</v>
      </c>
      <c r="L50" s="75">
        <f t="shared" si="1"/>
        <v>0.651667151152127</v>
      </c>
      <c r="M50" s="59"/>
      <c r="N50" s="59"/>
      <c r="O50" s="59"/>
      <c r="P50" s="59"/>
      <c r="Q50" s="14"/>
    </row>
    <row r="51" spans="2:17" ht="14.25">
      <c r="B51" s="10"/>
      <c r="C51" s="59"/>
      <c r="D51" s="59"/>
      <c r="E51" s="59"/>
      <c r="F51" s="59"/>
      <c r="G51" s="59"/>
      <c r="H51" s="4"/>
      <c r="I51" s="59"/>
      <c r="J51" s="65">
        <v>1</v>
      </c>
      <c r="K51" s="74">
        <f t="shared" si="2"/>
        <v>4.068525339147041</v>
      </c>
      <c r="L51" s="75">
        <f t="shared" si="1"/>
        <v>0.6094370251657155</v>
      </c>
      <c r="M51" s="59"/>
      <c r="N51" s="59"/>
      <c r="O51" s="59"/>
      <c r="P51" s="59"/>
      <c r="Q51" s="14"/>
    </row>
    <row r="52" spans="2:17" ht="14.25">
      <c r="B52" s="10"/>
      <c r="C52" s="59"/>
      <c r="D52" s="59"/>
      <c r="E52" s="59"/>
      <c r="F52" s="59"/>
      <c r="G52" s="59"/>
      <c r="H52" s="4"/>
      <c r="I52" s="59"/>
      <c r="J52" s="59"/>
      <c r="K52" s="59"/>
      <c r="L52" s="59"/>
      <c r="M52" s="59"/>
      <c r="N52" s="59"/>
      <c r="O52" s="59"/>
      <c r="P52" s="59"/>
      <c r="Q52" s="14"/>
    </row>
    <row r="53" spans="2:17" ht="14.25">
      <c r="B53" s="10"/>
      <c r="C53" s="59"/>
      <c r="D53" s="59"/>
      <c r="E53" s="59"/>
      <c r="F53" s="59"/>
      <c r="G53" s="59"/>
      <c r="H53" s="4"/>
      <c r="I53" s="59"/>
      <c r="J53" s="59"/>
      <c r="K53" s="59"/>
      <c r="L53" s="59"/>
      <c r="M53" s="59"/>
      <c r="N53" s="59"/>
      <c r="O53" s="59"/>
      <c r="P53" s="59"/>
      <c r="Q53" s="14"/>
    </row>
    <row r="54" spans="2:17" ht="14.25">
      <c r="B54" s="10"/>
      <c r="C54" s="59"/>
      <c r="D54" s="59"/>
      <c r="E54" s="59"/>
      <c r="F54" s="59"/>
      <c r="G54" s="59"/>
      <c r="H54" s="4"/>
      <c r="I54" s="59"/>
      <c r="J54" s="59"/>
      <c r="K54" s="59"/>
      <c r="L54" s="59"/>
      <c r="M54" s="59"/>
      <c r="N54" s="59"/>
      <c r="O54" s="59"/>
      <c r="P54" s="59"/>
      <c r="Q54" s="14"/>
    </row>
    <row r="55" spans="2:17" ht="14.25">
      <c r="B55" s="10"/>
      <c r="C55" s="59"/>
      <c r="D55" s="59"/>
      <c r="E55" s="59"/>
      <c r="F55" s="59"/>
      <c r="G55" s="59"/>
      <c r="H55" s="4"/>
      <c r="I55" s="59"/>
      <c r="J55" s="59"/>
      <c r="K55" s="59"/>
      <c r="L55" s="59"/>
      <c r="M55" s="59"/>
      <c r="N55" s="59"/>
      <c r="O55" s="59"/>
      <c r="P55" s="59"/>
      <c r="Q55" s="14"/>
    </row>
    <row r="56" spans="2:17" ht="14.25">
      <c r="B56" s="10"/>
      <c r="C56" s="59"/>
      <c r="D56" s="59"/>
      <c r="E56" s="59"/>
      <c r="F56" s="59"/>
      <c r="G56" s="59"/>
      <c r="H56" s="4"/>
      <c r="I56" s="59"/>
      <c r="J56" s="59"/>
      <c r="K56" s="59"/>
      <c r="L56" s="59"/>
      <c r="M56" s="59"/>
      <c r="N56" s="59"/>
      <c r="O56" s="59"/>
      <c r="P56" s="59"/>
      <c r="Q56" s="14"/>
    </row>
    <row r="57" spans="2:17" ht="15" thickBot="1">
      <c r="B57" s="11"/>
      <c r="C57" s="12"/>
      <c r="D57" s="12"/>
      <c r="E57" s="12"/>
      <c r="F57" s="12"/>
      <c r="G57" s="12"/>
      <c r="H57" s="62"/>
      <c r="I57" s="12"/>
      <c r="J57" s="12"/>
      <c r="K57" s="12"/>
      <c r="L57" s="12"/>
      <c r="M57" s="12"/>
      <c r="N57" s="12"/>
      <c r="O57" s="12"/>
      <c r="P57" s="12"/>
      <c r="Q57" s="15"/>
    </row>
    <row r="58" ht="15" thickTop="1">
      <c r="H58" s="4"/>
    </row>
    <row r="59" ht="14.25">
      <c r="H59" s="4"/>
    </row>
    <row r="60" spans="8:14" ht="13.5" customHeight="1">
      <c r="H60" s="4"/>
      <c r="L60" s="3"/>
      <c r="M60" s="3"/>
      <c r="N60" s="3"/>
    </row>
    <row r="61" ht="14.25">
      <c r="H61" s="4"/>
    </row>
    <row r="62" spans="8:9" ht="14.25">
      <c r="H62" s="4"/>
      <c r="I62" s="5"/>
    </row>
    <row r="63" spans="8:9" ht="14.25">
      <c r="H63" s="4"/>
      <c r="I63" s="5"/>
    </row>
    <row r="64" spans="8:9" ht="14.25">
      <c r="H64" s="4"/>
      <c r="I64" s="5"/>
    </row>
    <row r="65" spans="8:9" ht="14.25">
      <c r="H65" s="4"/>
      <c r="I65" s="5"/>
    </row>
  </sheetData>
  <sheetProtection/>
  <printOptions/>
  <pageMargins left="0.7" right="0.7" top="0.75" bottom="0.75" header="0.3" footer="0.3"/>
  <pageSetup horizontalDpi="600" verticalDpi="600" orientation="portrait" r:id="rId6"/>
  <drawing r:id="rId5"/>
  <legacyDrawing r:id="rId4"/>
  <oleObjects>
    <oleObject progId="Equation.3" dvAspect="DVASPECT_ICON" shapeId="1426970" r:id="rId1"/>
    <oleObject progId="Equation.3" shapeId="1426969" r:id="rId2"/>
    <oleObject progId="Equation.3" shapeId="142696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S55"/>
  <sheetViews>
    <sheetView showGridLines="0" zoomScalePageLayoutView="0" workbookViewId="0" topLeftCell="A1">
      <selection activeCell="F61" sqref="F61"/>
    </sheetView>
  </sheetViews>
  <sheetFormatPr defaultColWidth="11.421875" defaultRowHeight="15"/>
  <cols>
    <col min="1" max="1" width="3.57421875" style="0" customWidth="1"/>
    <col min="2" max="2" width="4.57421875" style="0" customWidth="1"/>
    <col min="3" max="3" width="3.28125" style="0" customWidth="1"/>
    <col min="4" max="4" width="12.28125" style="0" customWidth="1"/>
    <col min="5" max="5" width="11.8515625" style="0" bestFit="1" customWidth="1"/>
  </cols>
  <sheetData>
    <row r="1" ht="15" thickBot="1"/>
    <row r="2" spans="2:19" ht="15" thickTop="1">
      <c r="B2" s="9"/>
      <c r="C2" s="8"/>
      <c r="D2" s="33"/>
      <c r="E2" s="3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3"/>
    </row>
    <row r="3" spans="2:19" ht="21">
      <c r="B3" s="10"/>
      <c r="C3" s="59"/>
      <c r="D3" s="57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4"/>
    </row>
    <row r="4" spans="2:19" ht="14.25">
      <c r="B4" s="1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4"/>
    </row>
    <row r="5" spans="2:19" ht="15" thickBot="1">
      <c r="B5" s="10"/>
      <c r="C5" s="59"/>
      <c r="D5" s="26"/>
      <c r="E5" s="26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14"/>
    </row>
    <row r="6" spans="2:19" ht="14.25">
      <c r="B6" s="10"/>
      <c r="C6" s="59"/>
      <c r="D6" s="46" t="s">
        <v>43</v>
      </c>
      <c r="E6" s="47"/>
      <c r="F6" s="49"/>
      <c r="G6" s="59"/>
      <c r="H6" s="46" t="s">
        <v>36</v>
      </c>
      <c r="I6" s="47"/>
      <c r="J6" s="49"/>
      <c r="K6" s="59"/>
      <c r="L6" s="46" t="s">
        <v>35</v>
      </c>
      <c r="M6" s="47"/>
      <c r="N6" s="49"/>
      <c r="O6" s="59"/>
      <c r="P6" s="59"/>
      <c r="Q6" s="59"/>
      <c r="R6" s="59"/>
      <c r="S6" s="14"/>
    </row>
    <row r="7" spans="2:19" ht="14.25">
      <c r="B7" s="10"/>
      <c r="C7" s="59"/>
      <c r="D7" s="43"/>
      <c r="E7" s="59"/>
      <c r="F7" s="50"/>
      <c r="G7" s="59"/>
      <c r="H7" s="43"/>
      <c r="I7" s="59"/>
      <c r="J7" s="50"/>
      <c r="K7" s="59"/>
      <c r="L7" s="45" t="s">
        <v>25</v>
      </c>
      <c r="M7" s="60">
        <v>50</v>
      </c>
      <c r="N7" s="50"/>
      <c r="O7" s="59"/>
      <c r="P7" s="59"/>
      <c r="Q7" s="59"/>
      <c r="R7" s="59"/>
      <c r="S7" s="14"/>
    </row>
    <row r="8" spans="2:19" ht="15">
      <c r="B8" s="10"/>
      <c r="C8" s="59"/>
      <c r="D8" s="43" t="s">
        <v>31</v>
      </c>
      <c r="E8" s="59"/>
      <c r="F8" s="50"/>
      <c r="G8" s="59"/>
      <c r="H8" s="44" t="s">
        <v>28</v>
      </c>
      <c r="I8" s="40" t="s">
        <v>41</v>
      </c>
      <c r="J8" s="50"/>
      <c r="K8" s="59"/>
      <c r="L8" s="43"/>
      <c r="M8" s="59"/>
      <c r="N8" s="50"/>
      <c r="O8" s="59"/>
      <c r="P8" s="59"/>
      <c r="Q8" s="59"/>
      <c r="R8" s="59"/>
      <c r="S8" s="14"/>
    </row>
    <row r="9" spans="2:19" ht="15">
      <c r="B9" s="10"/>
      <c r="C9" s="59"/>
      <c r="D9" s="45" t="s">
        <v>32</v>
      </c>
      <c r="E9" s="55">
        <v>23.88888888888889</v>
      </c>
      <c r="F9" s="50"/>
      <c r="G9" s="59"/>
      <c r="H9" s="44" t="s">
        <v>28</v>
      </c>
      <c r="I9" s="41">
        <f>(E14-E10)/(E13-E9)</f>
        <v>0.00014538182400000002</v>
      </c>
      <c r="J9" s="50"/>
      <c r="K9" s="59"/>
      <c r="L9" s="44" t="s">
        <v>39</v>
      </c>
      <c r="M9" s="22" t="s">
        <v>30</v>
      </c>
      <c r="N9" s="50"/>
      <c r="O9" s="59"/>
      <c r="P9" s="59"/>
      <c r="Q9" s="59"/>
      <c r="R9" s="59"/>
      <c r="S9" s="14"/>
    </row>
    <row r="10" spans="2:19" ht="15">
      <c r="B10" s="10"/>
      <c r="C10" s="59"/>
      <c r="D10" s="45" t="s">
        <v>37</v>
      </c>
      <c r="E10" s="56">
        <v>0.025961039999999998</v>
      </c>
      <c r="F10" s="50"/>
      <c r="G10" s="59"/>
      <c r="H10" s="43"/>
      <c r="I10" s="59"/>
      <c r="J10" s="50"/>
      <c r="K10" s="59"/>
      <c r="L10" s="45" t="s">
        <v>28</v>
      </c>
      <c r="M10" s="42">
        <f>I9</f>
        <v>0.00014538182400000002</v>
      </c>
      <c r="N10" s="50"/>
      <c r="O10" s="59"/>
      <c r="P10" s="59"/>
      <c r="Q10" s="59"/>
      <c r="R10" s="59"/>
      <c r="S10" s="14"/>
    </row>
    <row r="11" spans="2:19" ht="15">
      <c r="B11" s="10"/>
      <c r="C11" s="59"/>
      <c r="D11" s="43"/>
      <c r="E11" s="59"/>
      <c r="F11" s="50"/>
      <c r="G11" s="59"/>
      <c r="H11" s="45" t="s">
        <v>29</v>
      </c>
      <c r="I11" s="59" t="s">
        <v>42</v>
      </c>
      <c r="J11" s="50"/>
      <c r="K11" s="59"/>
      <c r="L11" s="44" t="s">
        <v>25</v>
      </c>
      <c r="M11" s="22">
        <f>M7</f>
        <v>50</v>
      </c>
      <c r="N11" s="50"/>
      <c r="O11" s="59"/>
      <c r="P11" s="59"/>
      <c r="Q11" s="59"/>
      <c r="R11" s="59"/>
      <c r="S11" s="14"/>
    </row>
    <row r="12" spans="2:19" ht="14.25">
      <c r="B12" s="10"/>
      <c r="C12" s="59"/>
      <c r="D12" s="43" t="s">
        <v>34</v>
      </c>
      <c r="E12" s="59"/>
      <c r="F12" s="50"/>
      <c r="G12" s="59"/>
      <c r="H12" s="45" t="s">
        <v>29</v>
      </c>
      <c r="I12" s="42">
        <f>E10-E9*I9</f>
        <v>0.022488029759999997</v>
      </c>
      <c r="J12" s="50"/>
      <c r="K12" s="59"/>
      <c r="L12" s="45" t="s">
        <v>29</v>
      </c>
      <c r="M12" s="42">
        <f>I12</f>
        <v>0.022488029759999997</v>
      </c>
      <c r="N12" s="50"/>
      <c r="O12" s="59"/>
      <c r="P12" s="59"/>
      <c r="Q12" s="59"/>
      <c r="R12" s="59"/>
      <c r="S12" s="14"/>
    </row>
    <row r="13" spans="2:19" ht="15">
      <c r="B13" s="10"/>
      <c r="C13" s="59"/>
      <c r="D13" s="45" t="s">
        <v>33</v>
      </c>
      <c r="E13" s="55">
        <v>93.33333333333333</v>
      </c>
      <c r="F13" s="50"/>
      <c r="G13" s="59"/>
      <c r="H13" s="43"/>
      <c r="I13" s="59"/>
      <c r="J13" s="50"/>
      <c r="K13" s="59"/>
      <c r="L13" s="44" t="s">
        <v>40</v>
      </c>
      <c r="M13" s="54">
        <f>M10*M11+M12</f>
        <v>0.029757120959999998</v>
      </c>
      <c r="N13" s="50"/>
      <c r="O13" s="59"/>
      <c r="P13" s="59"/>
      <c r="Q13" s="59"/>
      <c r="R13" s="59"/>
      <c r="S13" s="14"/>
    </row>
    <row r="14" spans="2:19" ht="15">
      <c r="B14" s="10"/>
      <c r="C14" s="59"/>
      <c r="D14" s="45" t="s">
        <v>38</v>
      </c>
      <c r="E14" s="56">
        <v>0.036057</v>
      </c>
      <c r="F14" s="50"/>
      <c r="G14" s="59"/>
      <c r="H14" s="43"/>
      <c r="I14" s="22"/>
      <c r="J14" s="53"/>
      <c r="K14" s="59"/>
      <c r="L14" s="43"/>
      <c r="M14" s="59"/>
      <c r="N14" s="50"/>
      <c r="O14" s="59"/>
      <c r="P14" s="59"/>
      <c r="Q14" s="59"/>
      <c r="R14" s="59"/>
      <c r="S14" s="14"/>
    </row>
    <row r="15" spans="2:19" ht="15" thickBot="1">
      <c r="B15" s="10"/>
      <c r="C15" s="59"/>
      <c r="D15" s="48"/>
      <c r="E15" s="51"/>
      <c r="F15" s="52"/>
      <c r="G15" s="59"/>
      <c r="H15" s="48"/>
      <c r="I15" s="51"/>
      <c r="J15" s="52"/>
      <c r="K15" s="59"/>
      <c r="L15" s="48"/>
      <c r="M15" s="51"/>
      <c r="N15" s="52"/>
      <c r="O15" s="59"/>
      <c r="P15" s="59"/>
      <c r="Q15" s="59"/>
      <c r="R15" s="59"/>
      <c r="S15" s="14"/>
    </row>
    <row r="16" spans="2:19" ht="14.25">
      <c r="B16" s="1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14"/>
    </row>
    <row r="17" spans="2:19" ht="15">
      <c r="B17" s="1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14"/>
    </row>
    <row r="18" spans="2:19" ht="15">
      <c r="B18" s="10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4"/>
    </row>
    <row r="19" spans="2:19" ht="15">
      <c r="B19" s="1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4"/>
    </row>
    <row r="20" spans="2:19" ht="15">
      <c r="B20" s="1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4"/>
    </row>
    <row r="21" spans="2:19" ht="15">
      <c r="B21" s="1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4"/>
    </row>
    <row r="22" spans="2:19" ht="15">
      <c r="B22" s="1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4"/>
    </row>
    <row r="23" spans="2:19" ht="15">
      <c r="B23" s="1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4"/>
    </row>
    <row r="24" spans="2:19" ht="15">
      <c r="B24" s="1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4"/>
    </row>
    <row r="25" spans="2:19" ht="14.25">
      <c r="B25" s="1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4"/>
    </row>
    <row r="26" spans="2:19" ht="14.25">
      <c r="B26" s="1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4"/>
    </row>
    <row r="27" spans="2:19" ht="15" thickBo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5"/>
    </row>
    <row r="28" ht="15" thickTop="1"/>
    <row r="30" ht="15" thickBot="1"/>
    <row r="31" spans="2:19" ht="15" thickTop="1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3"/>
    </row>
    <row r="32" spans="2:19" ht="14.25">
      <c r="B32" s="10"/>
      <c r="C32" s="37" t="s">
        <v>46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4"/>
    </row>
    <row r="33" spans="2:19" ht="15">
      <c r="B33" s="1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14"/>
    </row>
    <row r="34" spans="2:19" ht="15">
      <c r="B34" s="10"/>
      <c r="C34" s="59" t="s">
        <v>45</v>
      </c>
      <c r="D34" s="59"/>
      <c r="E34" s="59"/>
      <c r="F34" s="59"/>
      <c r="G34" s="26" t="s">
        <v>25</v>
      </c>
      <c r="H34" s="59" t="s">
        <v>27</v>
      </c>
      <c r="I34" s="59"/>
      <c r="L34" s="59"/>
      <c r="M34" s="58" t="s">
        <v>1</v>
      </c>
      <c r="N34" s="59"/>
      <c r="O34" s="59"/>
      <c r="P34" s="59"/>
      <c r="Q34" s="59"/>
      <c r="R34" s="59"/>
      <c r="S34" s="14"/>
    </row>
    <row r="35" spans="2:19" ht="15.75" thickBot="1">
      <c r="B35" s="10"/>
      <c r="C35" s="59"/>
      <c r="D35" s="59"/>
      <c r="E35" s="59"/>
      <c r="F35" s="59"/>
      <c r="G35" s="59"/>
      <c r="H35" s="59"/>
      <c r="I35" s="59"/>
      <c r="L35" s="59"/>
      <c r="M35" s="59"/>
      <c r="N35" s="59"/>
      <c r="O35" s="59"/>
      <c r="P35" s="59"/>
      <c r="Q35" s="59"/>
      <c r="R35" s="59"/>
      <c r="S35" s="14"/>
    </row>
    <row r="36" spans="2:19" ht="20.25" thickTop="1">
      <c r="B36" s="10"/>
      <c r="C36" s="59" t="s">
        <v>18</v>
      </c>
      <c r="D36" s="26"/>
      <c r="E36" s="26"/>
      <c r="F36" s="59"/>
      <c r="G36" s="32" t="s">
        <v>19</v>
      </c>
      <c r="H36" s="33">
        <f>E37</f>
        <v>37</v>
      </c>
      <c r="I36" s="13" t="s">
        <v>1</v>
      </c>
      <c r="L36" s="59"/>
      <c r="M36" s="59"/>
      <c r="N36" s="59"/>
      <c r="O36" s="59"/>
      <c r="P36" s="59"/>
      <c r="Q36" s="59"/>
      <c r="R36" s="59"/>
      <c r="S36" s="14"/>
    </row>
    <row r="37" spans="2:19" ht="19.5">
      <c r="B37" s="10"/>
      <c r="C37" s="63"/>
      <c r="D37" s="26" t="s">
        <v>19</v>
      </c>
      <c r="E37" s="60">
        <v>37</v>
      </c>
      <c r="G37" s="31" t="s">
        <v>21</v>
      </c>
      <c r="H37" s="26">
        <f>E41</f>
        <v>25</v>
      </c>
      <c r="I37" s="14" t="s">
        <v>1</v>
      </c>
      <c r="L37" s="59"/>
      <c r="M37" s="59"/>
      <c r="N37" s="59"/>
      <c r="O37" s="59"/>
      <c r="P37" s="59"/>
      <c r="Q37" s="59"/>
      <c r="R37" s="59"/>
      <c r="S37" s="14"/>
    </row>
    <row r="38" spans="2:19" ht="19.5">
      <c r="B38" s="10"/>
      <c r="C38" s="63"/>
      <c r="D38" s="26" t="s">
        <v>22</v>
      </c>
      <c r="E38" s="56">
        <v>0.01989441846022354</v>
      </c>
      <c r="F38" s="26"/>
      <c r="G38" s="31" t="s">
        <v>22</v>
      </c>
      <c r="H38" s="30">
        <f>E38</f>
        <v>0.01989441846022354</v>
      </c>
      <c r="I38" s="34" t="s">
        <v>1</v>
      </c>
      <c r="L38" s="59"/>
      <c r="M38" s="59"/>
      <c r="N38" s="59"/>
      <c r="O38" s="59"/>
      <c r="P38" s="59"/>
      <c r="Q38" s="59"/>
      <c r="R38" s="59"/>
      <c r="S38" s="14"/>
    </row>
    <row r="39" spans="2:19" ht="20.25" thickBot="1">
      <c r="B39" s="10"/>
      <c r="C39" s="59"/>
      <c r="D39" s="59"/>
      <c r="E39" s="26"/>
      <c r="F39" s="26"/>
      <c r="G39" s="31" t="s">
        <v>23</v>
      </c>
      <c r="H39" s="30">
        <f>E42</f>
        <v>0.009881599747200235</v>
      </c>
      <c r="I39" s="34" t="s">
        <v>1</v>
      </c>
      <c r="L39" s="59"/>
      <c r="M39" s="59"/>
      <c r="N39" s="59"/>
      <c r="O39" s="59"/>
      <c r="P39" s="59"/>
      <c r="Q39" s="59"/>
      <c r="R39" s="59"/>
      <c r="S39" s="14"/>
    </row>
    <row r="40" spans="2:19" ht="15.75" thickBot="1">
      <c r="B40" s="10"/>
      <c r="C40" s="59" t="s">
        <v>20</v>
      </c>
      <c r="D40" s="59"/>
      <c r="E40" s="26"/>
      <c r="G40" s="72" t="s">
        <v>24</v>
      </c>
      <c r="H40" s="69" t="s">
        <v>26</v>
      </c>
      <c r="I40" s="14"/>
      <c r="L40" s="59"/>
      <c r="M40" s="59"/>
      <c r="N40" s="59"/>
      <c r="O40" s="59"/>
      <c r="P40" s="59"/>
      <c r="Q40" s="59"/>
      <c r="R40" s="59"/>
      <c r="S40" s="14"/>
    </row>
    <row r="41" spans="2:19" ht="19.5">
      <c r="B41" s="10"/>
      <c r="C41" s="63"/>
      <c r="D41" s="26" t="s">
        <v>21</v>
      </c>
      <c r="E41" s="60">
        <v>25</v>
      </c>
      <c r="F41" s="59"/>
      <c r="G41" s="68">
        <v>25</v>
      </c>
      <c r="H41" s="70">
        <f aca="true" t="shared" si="0" ref="H41:H53">$H$38+(G41-$H$36)*($H$39-$H$38)/($H$37-$H$36)</f>
        <v>0.009881599747200235</v>
      </c>
      <c r="I41" s="14"/>
      <c r="L41" s="59"/>
      <c r="M41" s="59"/>
      <c r="N41" s="59"/>
      <c r="O41" s="59"/>
      <c r="P41" s="59"/>
      <c r="Q41" s="59"/>
      <c r="R41" s="59"/>
      <c r="S41" s="14"/>
    </row>
    <row r="42" spans="2:19" ht="19.5">
      <c r="B42" s="10"/>
      <c r="C42" s="63"/>
      <c r="D42" s="26" t="s">
        <v>23</v>
      </c>
      <c r="E42" s="56">
        <v>0.009881599747200235</v>
      </c>
      <c r="F42" s="26"/>
      <c r="G42" s="66">
        <v>26</v>
      </c>
      <c r="H42" s="71">
        <f t="shared" si="0"/>
        <v>0.010716001306618844</v>
      </c>
      <c r="I42" s="14"/>
      <c r="L42" s="59"/>
      <c r="M42" s="59"/>
      <c r="N42" s="59"/>
      <c r="O42" s="59"/>
      <c r="P42" s="59"/>
      <c r="Q42" s="59"/>
      <c r="R42" s="59"/>
      <c r="S42" s="14"/>
    </row>
    <row r="43" spans="2:19" ht="15">
      <c r="B43" s="10"/>
      <c r="C43" s="59"/>
      <c r="D43" s="59"/>
      <c r="E43" s="59"/>
      <c r="F43" s="59"/>
      <c r="G43" s="66">
        <v>27</v>
      </c>
      <c r="H43" s="71">
        <f t="shared" si="0"/>
        <v>0.011550402866037453</v>
      </c>
      <c r="I43" s="14"/>
      <c r="L43" s="59"/>
      <c r="M43" s="59"/>
      <c r="N43" s="59"/>
      <c r="O43" s="59"/>
      <c r="P43" s="59"/>
      <c r="Q43" s="59"/>
      <c r="R43" s="59"/>
      <c r="S43" s="14"/>
    </row>
    <row r="44" spans="2:19" ht="15">
      <c r="B44" s="10"/>
      <c r="F44" s="26"/>
      <c r="G44" s="66">
        <v>28</v>
      </c>
      <c r="H44" s="71">
        <f t="shared" si="0"/>
        <v>0.012384804425456062</v>
      </c>
      <c r="I44" s="14"/>
      <c r="L44" s="59"/>
      <c r="M44" s="59"/>
      <c r="N44" s="59"/>
      <c r="O44" s="59"/>
      <c r="P44" s="59"/>
      <c r="Q44" s="59"/>
      <c r="R44" s="59"/>
      <c r="S44" s="14"/>
    </row>
    <row r="45" spans="2:19" ht="15">
      <c r="B45" s="10"/>
      <c r="F45" s="59" t="s">
        <v>1</v>
      </c>
      <c r="G45" s="66">
        <v>29</v>
      </c>
      <c r="H45" s="71">
        <f t="shared" si="0"/>
        <v>0.01321920598487467</v>
      </c>
      <c r="I45" s="14"/>
      <c r="L45" s="59"/>
      <c r="M45" s="59"/>
      <c r="N45" s="59"/>
      <c r="O45" s="59"/>
      <c r="P45" s="59"/>
      <c r="Q45" s="59"/>
      <c r="R45" s="59"/>
      <c r="S45" s="14"/>
    </row>
    <row r="46" spans="2:19" ht="15">
      <c r="B46" s="10"/>
      <c r="F46" s="59"/>
      <c r="G46" s="66">
        <v>30</v>
      </c>
      <c r="H46" s="71">
        <f t="shared" si="0"/>
        <v>0.01405360754429328</v>
      </c>
      <c r="I46" s="14"/>
      <c r="L46" s="59"/>
      <c r="M46" s="59"/>
      <c r="N46" s="59"/>
      <c r="O46" s="59"/>
      <c r="P46" s="59"/>
      <c r="Q46" s="59"/>
      <c r="R46" s="59"/>
      <c r="S46" s="14"/>
    </row>
    <row r="47" spans="2:19" ht="15">
      <c r="B47" s="10"/>
      <c r="C47" s="59"/>
      <c r="D47" s="26"/>
      <c r="E47" s="26"/>
      <c r="F47" s="59"/>
      <c r="G47" s="66">
        <v>31</v>
      </c>
      <c r="H47" s="71">
        <f t="shared" si="0"/>
        <v>0.014888009103711887</v>
      </c>
      <c r="I47" s="14"/>
      <c r="L47" s="59"/>
      <c r="M47" s="59"/>
      <c r="N47" s="59"/>
      <c r="O47" s="59"/>
      <c r="P47" s="59"/>
      <c r="Q47" s="59"/>
      <c r="R47" s="59"/>
      <c r="S47" s="14"/>
    </row>
    <row r="48" spans="2:19" ht="15">
      <c r="B48" s="10"/>
      <c r="C48" s="64"/>
      <c r="F48" s="25" t="s">
        <v>1</v>
      </c>
      <c r="G48" s="66">
        <v>32</v>
      </c>
      <c r="H48" s="71">
        <f t="shared" si="0"/>
        <v>0.015722410663130498</v>
      </c>
      <c r="I48" s="35"/>
      <c r="L48" s="59"/>
      <c r="M48" s="59"/>
      <c r="N48" s="59"/>
      <c r="O48" s="59"/>
      <c r="P48" s="59"/>
      <c r="Q48" s="59"/>
      <c r="R48" s="59"/>
      <c r="S48" s="14"/>
    </row>
    <row r="49" spans="2:19" ht="14.25">
      <c r="B49" s="10"/>
      <c r="C49" s="59"/>
      <c r="D49" s="59"/>
      <c r="E49" s="59"/>
      <c r="F49" s="59"/>
      <c r="G49" s="66">
        <v>33</v>
      </c>
      <c r="H49" s="71">
        <f t="shared" si="0"/>
        <v>0.016556812222549105</v>
      </c>
      <c r="I49" s="35"/>
      <c r="L49" s="59"/>
      <c r="M49" s="59"/>
      <c r="N49" s="59"/>
      <c r="O49" s="59"/>
      <c r="P49" s="59"/>
      <c r="Q49" s="59"/>
      <c r="R49" s="59"/>
      <c r="S49" s="14"/>
    </row>
    <row r="50" spans="2:19" ht="14.25">
      <c r="B50" s="10"/>
      <c r="C50" s="59"/>
      <c r="D50" s="59"/>
      <c r="E50" s="59"/>
      <c r="F50" s="59"/>
      <c r="G50" s="66">
        <v>34</v>
      </c>
      <c r="H50" s="71">
        <f t="shared" si="0"/>
        <v>0.017391213781967715</v>
      </c>
      <c r="I50" s="35"/>
      <c r="L50" s="59"/>
      <c r="M50" s="59"/>
      <c r="N50" s="59"/>
      <c r="O50" s="59"/>
      <c r="P50" s="59"/>
      <c r="Q50" s="59"/>
      <c r="R50" s="59"/>
      <c r="S50" s="14"/>
    </row>
    <row r="51" spans="2:19" ht="14.25">
      <c r="B51" s="10"/>
      <c r="C51" s="59"/>
      <c r="D51" s="59"/>
      <c r="E51" s="59"/>
      <c r="F51" s="59"/>
      <c r="G51" s="66">
        <v>35</v>
      </c>
      <c r="H51" s="71">
        <f t="shared" si="0"/>
        <v>0.018225615341386323</v>
      </c>
      <c r="I51" s="35"/>
      <c r="L51" s="59"/>
      <c r="M51" s="59"/>
      <c r="N51" s="59"/>
      <c r="O51" s="59"/>
      <c r="P51" s="59"/>
      <c r="Q51" s="59"/>
      <c r="R51" s="59"/>
      <c r="S51" s="14"/>
    </row>
    <row r="52" spans="2:19" ht="14.25">
      <c r="B52" s="10"/>
      <c r="C52" s="59"/>
      <c r="D52" s="59"/>
      <c r="E52" s="59"/>
      <c r="F52" s="59"/>
      <c r="G52" s="66">
        <v>36</v>
      </c>
      <c r="H52" s="71">
        <f t="shared" si="0"/>
        <v>0.019060016900804933</v>
      </c>
      <c r="I52" s="35"/>
      <c r="L52" s="59"/>
      <c r="M52" s="59"/>
      <c r="N52" s="59"/>
      <c r="O52" s="59"/>
      <c r="P52" s="59"/>
      <c r="Q52" s="59"/>
      <c r="R52" s="59"/>
      <c r="S52" s="14"/>
    </row>
    <row r="53" spans="2:19" ht="15" thickBot="1">
      <c r="B53" s="10"/>
      <c r="C53" s="59"/>
      <c r="D53" s="59"/>
      <c r="E53" s="59"/>
      <c r="F53" s="59"/>
      <c r="G53" s="67">
        <v>37</v>
      </c>
      <c r="H53" s="73">
        <f t="shared" si="0"/>
        <v>0.01989441846022354</v>
      </c>
      <c r="I53" s="36"/>
      <c r="L53" s="59"/>
      <c r="M53" s="59"/>
      <c r="N53" s="59"/>
      <c r="O53" s="59"/>
      <c r="P53" s="59"/>
      <c r="Q53" s="59"/>
      <c r="R53" s="59"/>
      <c r="S53" s="14"/>
    </row>
    <row r="54" spans="2:19" ht="15" thickTop="1">
      <c r="B54" s="10"/>
      <c r="C54" s="59"/>
      <c r="D54" s="59"/>
      <c r="E54" s="59"/>
      <c r="F54" s="59"/>
      <c r="G54" s="59"/>
      <c r="H54" s="59"/>
      <c r="L54" s="59"/>
      <c r="M54" s="59"/>
      <c r="N54" s="59"/>
      <c r="O54" s="59"/>
      <c r="P54" s="59"/>
      <c r="Q54" s="59"/>
      <c r="R54" s="59"/>
      <c r="S54" s="14"/>
    </row>
    <row r="55" spans="2:19" ht="15" thickBot="1">
      <c r="B55" s="11"/>
      <c r="C55" s="12"/>
      <c r="D55" s="38"/>
      <c r="E55" s="3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5"/>
    </row>
    <row r="56" ht="15" thickTop="1"/>
  </sheetData>
  <sheetProtection/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dvAspect="DVASPECT_ICON" shapeId="1426967" r:id="rId1"/>
    <oleObject progId="Equation.3" shapeId="14269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U58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1" width="3.140625" style="76" customWidth="1"/>
    <col min="2" max="2" width="4.00390625" style="76" customWidth="1"/>
    <col min="3" max="3" width="9.140625" style="76" customWidth="1"/>
    <col min="4" max="4" width="14.8515625" style="76" bestFit="1" customWidth="1"/>
    <col min="5" max="7" width="9.140625" style="76" customWidth="1"/>
    <col min="8" max="8" width="10.28125" style="76" bestFit="1" customWidth="1"/>
    <col min="9" max="14" width="9.140625" style="76" customWidth="1"/>
    <col min="15" max="15" width="3.140625" style="76" customWidth="1"/>
    <col min="16" max="16" width="2.421875" style="76" customWidth="1"/>
    <col min="17" max="16384" width="9.140625" style="76" customWidth="1"/>
  </cols>
  <sheetData>
    <row r="1" ht="15" customHeight="1" thickBot="1">
      <c r="O1" s="77" t="s">
        <v>49</v>
      </c>
    </row>
    <row r="2" spans="2:15" ht="7.5" customHeight="1" thickTop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8" ht="12.75">
      <c r="B3" s="81"/>
      <c r="C3" s="142" t="s">
        <v>84</v>
      </c>
      <c r="D3" s="83"/>
      <c r="E3" s="83"/>
      <c r="F3" s="83"/>
      <c r="G3" s="83"/>
      <c r="H3" s="83"/>
      <c r="I3" s="83"/>
      <c r="J3" s="83"/>
      <c r="K3" s="83"/>
      <c r="L3" s="83"/>
      <c r="O3" s="84"/>
      <c r="R3" s="76" t="s">
        <v>51</v>
      </c>
    </row>
    <row r="4" spans="2:18" ht="11.25" customHeight="1"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R4" s="76" t="s">
        <v>52</v>
      </c>
    </row>
    <row r="5" spans="2:18" ht="12.75">
      <c r="B5" s="81"/>
      <c r="C5" s="83" t="s">
        <v>53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R5" s="76" t="s">
        <v>54</v>
      </c>
    </row>
    <row r="6" spans="2:18" ht="12.75">
      <c r="B6" s="81"/>
      <c r="C6" s="83" t="s">
        <v>55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R6" s="76" t="s">
        <v>56</v>
      </c>
    </row>
    <row r="7" spans="2:18" ht="15.75">
      <c r="B7" s="81"/>
      <c r="C7" s="85" t="s">
        <v>1</v>
      </c>
      <c r="D7" s="83"/>
      <c r="E7" s="83"/>
      <c r="F7" s="83"/>
      <c r="G7" s="83"/>
      <c r="H7" s="83"/>
      <c r="I7" s="83"/>
      <c r="J7" s="83"/>
      <c r="K7" s="83"/>
      <c r="O7" s="84"/>
      <c r="R7" s="76" t="s">
        <v>57</v>
      </c>
    </row>
    <row r="8" spans="2:15" ht="12.75">
      <c r="B8" s="81"/>
      <c r="C8" s="83"/>
      <c r="D8" s="83"/>
      <c r="E8" s="83"/>
      <c r="F8" s="83"/>
      <c r="G8" s="83"/>
      <c r="H8" s="83"/>
      <c r="I8" s="83"/>
      <c r="J8" s="83"/>
      <c r="K8" s="83"/>
      <c r="L8" s="83" t="s">
        <v>58</v>
      </c>
      <c r="M8" s="83"/>
      <c r="N8" s="83"/>
      <c r="O8" s="84"/>
    </row>
    <row r="9" spans="2:21" ht="15">
      <c r="B9" s="81"/>
      <c r="C9" s="83"/>
      <c r="D9" s="83"/>
      <c r="E9" s="83"/>
      <c r="F9" s="83"/>
      <c r="G9" s="83"/>
      <c r="H9" s="83"/>
      <c r="I9" s="83"/>
      <c r="J9" s="83"/>
      <c r="K9" s="83"/>
      <c r="L9" s="86" t="s">
        <v>10</v>
      </c>
      <c r="M9" s="87"/>
      <c r="N9" s="88"/>
      <c r="O9" s="84"/>
      <c r="R9" s="89" t="s">
        <v>59</v>
      </c>
      <c r="S9" s="90"/>
      <c r="T9" s="90"/>
      <c r="U9" s="91"/>
    </row>
    <row r="10" spans="2:21" ht="15.75">
      <c r="B10" s="81"/>
      <c r="C10" s="83"/>
      <c r="D10" s="83"/>
      <c r="E10" s="83"/>
      <c r="F10" s="83"/>
      <c r="G10" s="83"/>
      <c r="H10" s="83"/>
      <c r="I10" s="83"/>
      <c r="J10" s="83"/>
      <c r="K10" s="83"/>
      <c r="L10" s="92" t="s">
        <v>11</v>
      </c>
      <c r="M10" s="93"/>
      <c r="N10" s="94"/>
      <c r="O10" s="84"/>
      <c r="R10" s="95" t="s">
        <v>60</v>
      </c>
      <c r="S10" s="96" t="s">
        <v>61</v>
      </c>
      <c r="T10" s="25"/>
      <c r="U10" s="97"/>
    </row>
    <row r="11" spans="2:21" ht="15">
      <c r="B11" s="81"/>
      <c r="C11" s="83"/>
      <c r="D11" s="83"/>
      <c r="E11" s="83"/>
      <c r="F11" s="83"/>
      <c r="G11" s="83"/>
      <c r="H11" s="83"/>
      <c r="I11" s="83"/>
      <c r="J11" s="83"/>
      <c r="K11" s="83"/>
      <c r="L11" s="98" t="s">
        <v>62</v>
      </c>
      <c r="M11" s="99">
        <v>40</v>
      </c>
      <c r="N11" s="94" t="s">
        <v>63</v>
      </c>
      <c r="O11" s="84"/>
      <c r="R11" s="95" t="s">
        <v>60</v>
      </c>
      <c r="S11" s="100">
        <f>(LOG(M12)-LOG(M15))/(M14-M11)</f>
        <v>0.014437777976053005</v>
      </c>
      <c r="T11" s="25"/>
      <c r="U11" s="97"/>
    </row>
    <row r="12" spans="2:21" ht="14.25">
      <c r="B12" s="81"/>
      <c r="C12" s="83"/>
      <c r="D12" s="83"/>
      <c r="E12" s="83"/>
      <c r="F12" s="83"/>
      <c r="G12" s="83"/>
      <c r="H12" s="83"/>
      <c r="I12" s="83"/>
      <c r="J12" s="83"/>
      <c r="K12" s="83"/>
      <c r="L12" s="98" t="s">
        <v>64</v>
      </c>
      <c r="M12" s="99">
        <v>105.1</v>
      </c>
      <c r="N12" s="94" t="s">
        <v>65</v>
      </c>
      <c r="O12" s="84"/>
      <c r="R12" s="92"/>
      <c r="S12" s="101"/>
      <c r="T12" s="101"/>
      <c r="U12" s="102"/>
    </row>
    <row r="13" spans="2:21" ht="12.75">
      <c r="B13" s="81"/>
      <c r="C13" s="83"/>
      <c r="D13" s="83"/>
      <c r="E13" s="83"/>
      <c r="F13" s="83"/>
      <c r="G13" s="83"/>
      <c r="H13" s="83"/>
      <c r="I13" s="83"/>
      <c r="J13" s="83"/>
      <c r="K13" s="83"/>
      <c r="L13" s="92" t="s">
        <v>12</v>
      </c>
      <c r="M13" s="93"/>
      <c r="N13" s="94"/>
      <c r="O13" s="84"/>
      <c r="R13" s="103" t="s">
        <v>66</v>
      </c>
      <c r="S13" s="101"/>
      <c r="T13" s="101"/>
      <c r="U13" s="102"/>
    </row>
    <row r="14" spans="2:21" ht="14.25">
      <c r="B14" s="81"/>
      <c r="C14" s="83"/>
      <c r="D14" s="83"/>
      <c r="E14" s="83"/>
      <c r="F14" s="83"/>
      <c r="G14" s="83"/>
      <c r="H14" s="83"/>
      <c r="I14" s="83"/>
      <c r="J14" s="83"/>
      <c r="K14" s="83"/>
      <c r="L14" s="98" t="s">
        <v>67</v>
      </c>
      <c r="M14" s="99">
        <v>100</v>
      </c>
      <c r="N14" s="94" t="s">
        <v>63</v>
      </c>
      <c r="O14" s="84"/>
      <c r="R14" s="103"/>
      <c r="S14" s="101"/>
      <c r="T14" s="101"/>
      <c r="U14" s="102"/>
    </row>
    <row r="15" spans="2:21" ht="14.25">
      <c r="B15" s="81"/>
      <c r="C15" s="83"/>
      <c r="D15" s="83"/>
      <c r="E15" s="83"/>
      <c r="F15" s="83"/>
      <c r="G15" s="83"/>
      <c r="H15" s="83"/>
      <c r="I15" s="83"/>
      <c r="J15" s="83"/>
      <c r="K15" s="83"/>
      <c r="L15" s="98" t="s">
        <v>68</v>
      </c>
      <c r="M15" s="99">
        <v>14.3</v>
      </c>
      <c r="N15" s="94" t="s">
        <v>65</v>
      </c>
      <c r="O15" s="84"/>
      <c r="R15" s="104" t="s">
        <v>68</v>
      </c>
      <c r="S15" s="105">
        <v>14.3</v>
      </c>
      <c r="T15" s="101" t="s">
        <v>65</v>
      </c>
      <c r="U15" s="102"/>
    </row>
    <row r="16" spans="2:21" ht="15">
      <c r="B16" s="81"/>
      <c r="C16" s="83"/>
      <c r="D16" s="83"/>
      <c r="E16" s="83"/>
      <c r="F16" s="83"/>
      <c r="G16" s="83"/>
      <c r="H16" s="83"/>
      <c r="I16" s="83"/>
      <c r="J16" s="83"/>
      <c r="K16" s="83"/>
      <c r="L16" s="106"/>
      <c r="M16" s="107"/>
      <c r="N16" s="108"/>
      <c r="O16" s="84"/>
      <c r="R16" s="95" t="s">
        <v>60</v>
      </c>
      <c r="S16" s="100">
        <f>S11</f>
        <v>0.014437777976053005</v>
      </c>
      <c r="T16" s="101"/>
      <c r="U16" s="102"/>
    </row>
    <row r="17" spans="2:21" ht="14.25">
      <c r="B17" s="8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R17" s="104" t="s">
        <v>67</v>
      </c>
      <c r="S17" s="105">
        <v>100</v>
      </c>
      <c r="T17" s="101" t="s">
        <v>63</v>
      </c>
      <c r="U17" s="102"/>
    </row>
    <row r="18" spans="2:21" ht="14.25">
      <c r="B18" s="81"/>
      <c r="C18" s="83"/>
      <c r="D18" s="83"/>
      <c r="E18" s="83"/>
      <c r="F18" s="83"/>
      <c r="G18" s="83"/>
      <c r="H18" s="83"/>
      <c r="I18" s="83"/>
      <c r="J18" s="83"/>
      <c r="K18" s="83"/>
      <c r="L18" s="86" t="s">
        <v>69</v>
      </c>
      <c r="M18" s="109"/>
      <c r="N18" s="88"/>
      <c r="O18" s="84"/>
      <c r="R18" s="104" t="s">
        <v>70</v>
      </c>
      <c r="S18" s="105">
        <f>M19</f>
        <v>78</v>
      </c>
      <c r="T18" s="101" t="s">
        <v>63</v>
      </c>
      <c r="U18" s="102"/>
    </row>
    <row r="19" spans="2:21" ht="14.25"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110" t="s">
        <v>70</v>
      </c>
      <c r="M19" s="99">
        <v>78</v>
      </c>
      <c r="N19" s="108" t="s">
        <v>63</v>
      </c>
      <c r="O19" s="84"/>
      <c r="R19" s="111" t="s">
        <v>71</v>
      </c>
      <c r="S19" s="112">
        <f>10^(LOG(S15)+S16*(S17-S18))</f>
        <v>29.714412837603867</v>
      </c>
      <c r="T19" s="113" t="s">
        <v>65</v>
      </c>
      <c r="U19" s="114"/>
    </row>
    <row r="20" spans="2:15" ht="12.75">
      <c r="B20" s="8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2:15" ht="12.75">
      <c r="B21" s="81"/>
      <c r="C21" s="83"/>
      <c r="D21" s="83"/>
      <c r="E21" s="83"/>
      <c r="F21" s="83"/>
      <c r="G21" s="83"/>
      <c r="H21" s="83"/>
      <c r="I21" s="83"/>
      <c r="J21" s="83"/>
      <c r="K21" s="83"/>
      <c r="L21" s="86" t="s">
        <v>72</v>
      </c>
      <c r="M21" s="87"/>
      <c r="N21" s="88"/>
      <c r="O21" s="84"/>
    </row>
    <row r="22" spans="2:18" ht="14.25">
      <c r="B22" s="81"/>
      <c r="C22" s="83"/>
      <c r="D22" s="83"/>
      <c r="E22" s="83"/>
      <c r="F22" s="83"/>
      <c r="G22" s="83"/>
      <c r="H22" s="83"/>
      <c r="I22" s="83"/>
      <c r="J22" s="83"/>
      <c r="K22" s="83"/>
      <c r="L22" s="115" t="s">
        <v>71</v>
      </c>
      <c r="M22" s="116">
        <f>I44</f>
        <v>29.714412837603867</v>
      </c>
      <c r="N22" s="117" t="s">
        <v>65</v>
      </c>
      <c r="O22" s="84"/>
      <c r="R22" s="118"/>
    </row>
    <row r="23" spans="2:18" ht="12.75">
      <c r="B23" s="81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R23" s="119" t="s">
        <v>73</v>
      </c>
    </row>
    <row r="24" spans="2:18" ht="12.75">
      <c r="B24" s="81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R24" s="118" t="s">
        <v>50</v>
      </c>
    </row>
    <row r="25" spans="2:18" ht="12.75">
      <c r="B25" s="8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R25" s="118" t="s">
        <v>74</v>
      </c>
    </row>
    <row r="26" spans="2:18" ht="13.5" thickBot="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 t="s">
        <v>1</v>
      </c>
      <c r="O26" s="122"/>
      <c r="R26" s="118"/>
    </row>
    <row r="27" ht="13.5" thickTop="1"/>
    <row r="29" ht="13.5" thickBot="1"/>
    <row r="30" spans="2:15" ht="13.5" thickTop="1"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2:15" ht="12.75">
      <c r="B31" s="81"/>
      <c r="C31" s="83"/>
      <c r="D31" s="83" t="s">
        <v>75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15" ht="13.5" thickBot="1">
      <c r="B32" s="81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2:15" ht="13.5" thickTop="1">
      <c r="B33" s="81"/>
      <c r="C33" s="83"/>
      <c r="D33" s="83"/>
      <c r="E33" s="83"/>
      <c r="F33" s="83"/>
      <c r="G33" s="83"/>
      <c r="H33" s="123"/>
      <c r="I33" s="124"/>
      <c r="J33" s="124"/>
      <c r="K33" s="124"/>
      <c r="L33" s="124"/>
      <c r="M33" s="124"/>
      <c r="N33" s="125"/>
      <c r="O33" s="84"/>
    </row>
    <row r="34" spans="2:15" ht="12.75">
      <c r="B34" s="81"/>
      <c r="C34" s="83"/>
      <c r="D34" s="83"/>
      <c r="E34" s="83"/>
      <c r="F34" s="83"/>
      <c r="G34" s="83"/>
      <c r="H34" s="126"/>
      <c r="I34" s="83"/>
      <c r="J34" s="83"/>
      <c r="K34" s="83"/>
      <c r="L34" s="83"/>
      <c r="M34" s="83"/>
      <c r="N34" s="127"/>
      <c r="O34" s="84"/>
    </row>
    <row r="35" spans="2:15" ht="12.75">
      <c r="B35" s="81"/>
      <c r="C35" s="83"/>
      <c r="D35" s="83"/>
      <c r="E35" s="83"/>
      <c r="F35" s="83"/>
      <c r="G35" s="83"/>
      <c r="H35" s="126"/>
      <c r="I35" s="83"/>
      <c r="J35" s="83"/>
      <c r="K35" s="83"/>
      <c r="L35" s="83"/>
      <c r="M35" s="83"/>
      <c r="N35" s="127"/>
      <c r="O35" s="84"/>
    </row>
    <row r="36" spans="2:15" ht="12.75">
      <c r="B36" s="81"/>
      <c r="C36" s="83"/>
      <c r="D36" s="83"/>
      <c r="E36" s="83"/>
      <c r="F36" s="83"/>
      <c r="G36" s="83"/>
      <c r="H36" s="126"/>
      <c r="I36" s="83"/>
      <c r="J36" s="83"/>
      <c r="K36" s="83"/>
      <c r="L36" s="83"/>
      <c r="M36" s="83"/>
      <c r="N36" s="127"/>
      <c r="O36" s="84"/>
    </row>
    <row r="37" spans="2:15" ht="20.25">
      <c r="B37" s="81"/>
      <c r="C37" s="83"/>
      <c r="D37" s="83"/>
      <c r="E37" s="83"/>
      <c r="F37" s="83"/>
      <c r="G37" s="83"/>
      <c r="H37" s="128" t="s">
        <v>76</v>
      </c>
      <c r="I37" s="85" t="s">
        <v>77</v>
      </c>
      <c r="J37" s="83"/>
      <c r="K37" s="83"/>
      <c r="L37" s="83"/>
      <c r="M37" s="83"/>
      <c r="N37" s="127"/>
      <c r="O37" s="129"/>
    </row>
    <row r="38" spans="2:17" ht="18.75">
      <c r="B38" s="81"/>
      <c r="C38" s="83"/>
      <c r="D38" s="83"/>
      <c r="E38" s="83"/>
      <c r="F38" s="83"/>
      <c r="G38" s="83"/>
      <c r="H38" s="128" t="s">
        <v>78</v>
      </c>
      <c r="I38" s="130">
        <f>M15</f>
        <v>14.3</v>
      </c>
      <c r="J38" s="85" t="s">
        <v>65</v>
      </c>
      <c r="K38" s="85"/>
      <c r="L38" s="85"/>
      <c r="M38" s="85"/>
      <c r="N38" s="131"/>
      <c r="O38" s="129"/>
      <c r="P38" s="132"/>
      <c r="Q38" s="132"/>
    </row>
    <row r="39" spans="2:17" ht="18.75">
      <c r="B39" s="81"/>
      <c r="C39" s="83"/>
      <c r="D39" s="83"/>
      <c r="E39" s="83"/>
      <c r="F39" s="83"/>
      <c r="G39" s="83"/>
      <c r="H39" s="128" t="s">
        <v>79</v>
      </c>
      <c r="I39" s="130">
        <f>M12</f>
        <v>105.1</v>
      </c>
      <c r="J39" s="85" t="s">
        <v>65</v>
      </c>
      <c r="K39" s="85"/>
      <c r="L39" s="85"/>
      <c r="M39" s="85"/>
      <c r="N39" s="131"/>
      <c r="O39" s="129"/>
      <c r="P39" s="132"/>
      <c r="Q39" s="132"/>
    </row>
    <row r="40" spans="2:16" ht="18.75">
      <c r="B40" s="81"/>
      <c r="C40" s="83"/>
      <c r="D40" s="83"/>
      <c r="E40" s="83"/>
      <c r="F40" s="83"/>
      <c r="G40" s="83"/>
      <c r="H40" s="128" t="s">
        <v>80</v>
      </c>
      <c r="I40" s="133">
        <f>M14</f>
        <v>100</v>
      </c>
      <c r="J40" s="85" t="s">
        <v>63</v>
      </c>
      <c r="K40" s="85"/>
      <c r="L40" s="85"/>
      <c r="M40" s="85"/>
      <c r="N40" s="131"/>
      <c r="O40" s="129"/>
      <c r="P40" s="132"/>
    </row>
    <row r="41" spans="2:16" ht="18.75">
      <c r="B41" s="81"/>
      <c r="C41" s="83"/>
      <c r="D41" s="83"/>
      <c r="E41" s="83"/>
      <c r="F41" s="83"/>
      <c r="G41" s="83"/>
      <c r="H41" s="128" t="s">
        <v>81</v>
      </c>
      <c r="I41" s="133">
        <f>M11</f>
        <v>40</v>
      </c>
      <c r="J41" s="85" t="s">
        <v>63</v>
      </c>
      <c r="K41" s="85"/>
      <c r="L41" s="85"/>
      <c r="M41" s="85"/>
      <c r="N41" s="131"/>
      <c r="O41" s="129"/>
      <c r="P41" s="132"/>
    </row>
    <row r="42" spans="2:16" ht="18.75">
      <c r="B42" s="81"/>
      <c r="C42" s="83"/>
      <c r="D42" s="83"/>
      <c r="E42" s="83"/>
      <c r="F42" s="83"/>
      <c r="G42" s="83"/>
      <c r="H42" s="128" t="s">
        <v>82</v>
      </c>
      <c r="I42" s="133">
        <f>M19</f>
        <v>78</v>
      </c>
      <c r="J42" s="85" t="s">
        <v>63</v>
      </c>
      <c r="K42" s="85"/>
      <c r="L42" s="85"/>
      <c r="M42" s="85"/>
      <c r="N42" s="131"/>
      <c r="O42" s="84"/>
      <c r="P42" s="132"/>
    </row>
    <row r="43" spans="2:16" ht="18.75">
      <c r="B43" s="81"/>
      <c r="C43" s="83"/>
      <c r="D43" s="83"/>
      <c r="E43" s="83"/>
      <c r="F43" s="83"/>
      <c r="G43" s="83"/>
      <c r="H43" s="134" t="s">
        <v>83</v>
      </c>
      <c r="I43" s="133"/>
      <c r="J43" s="85"/>
      <c r="K43" s="85"/>
      <c r="L43" s="85"/>
      <c r="M43" s="85"/>
      <c r="N43" s="131"/>
      <c r="O43" s="84"/>
      <c r="P43" s="132"/>
    </row>
    <row r="44" spans="2:16" ht="23.25" thickBot="1">
      <c r="B44" s="81"/>
      <c r="C44" s="83"/>
      <c r="D44" s="83"/>
      <c r="E44" s="83"/>
      <c r="F44" s="83"/>
      <c r="G44" s="83"/>
      <c r="H44" s="135" t="s">
        <v>76</v>
      </c>
      <c r="I44" s="136">
        <f>10^(LOG(I38)+(LOG(I39)-LOG(I38))*(I40-I42)/(I40-I41))</f>
        <v>29.714412837603867</v>
      </c>
      <c r="J44" s="137" t="s">
        <v>65</v>
      </c>
      <c r="K44" s="138"/>
      <c r="L44" s="138"/>
      <c r="M44" s="138"/>
      <c r="N44" s="139"/>
      <c r="O44" s="84"/>
      <c r="P44" s="140"/>
    </row>
    <row r="45" spans="2:15" ht="14.25" thickBot="1" thickTop="1">
      <c r="B45" s="120"/>
      <c r="C45" s="121"/>
      <c r="D45" s="121"/>
      <c r="E45" s="121"/>
      <c r="F45" s="121"/>
      <c r="G45" s="121"/>
      <c r="H45" s="121"/>
      <c r="I45" s="141"/>
      <c r="J45" s="121"/>
      <c r="K45" s="121"/>
      <c r="L45" s="121"/>
      <c r="M45" s="121"/>
      <c r="N45" s="121"/>
      <c r="O45" s="122"/>
    </row>
    <row r="46" ht="13.5" thickTop="1"/>
    <row r="51" spans="3:12" ht="15"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3:12" ht="15"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ht="15">
      <c r="L53" s="132"/>
    </row>
    <row r="54" ht="15">
      <c r="L54" s="132"/>
    </row>
    <row r="55" ht="15">
      <c r="L55" s="132"/>
    </row>
    <row r="56" ht="15">
      <c r="L56" s="132"/>
    </row>
    <row r="57" ht="15">
      <c r="L57" s="132"/>
    </row>
    <row r="58" ht="22.5">
      <c r="L58" s="140"/>
    </row>
    <row r="112" ht="12" customHeight="1"/>
    <row r="116" ht="37.5" customHeight="1"/>
  </sheetData>
  <sheetProtection/>
  <hyperlinks>
    <hyperlink ref="R23" r:id="rId1" display="www.piping-tools.net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  <oleObjects>
    <oleObject progId="Equation.3" dvAspect="DVASPECT_ICON" shapeId="114137" r:id="rId2"/>
    <oleObject progId="Equation.3" shapeId="114138" r:id="rId3"/>
    <oleObject progId="Equation.3" shapeId="114139" r:id="rId4"/>
    <oleObject progId="Equation.3" shapeId="11414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Aliosha</cp:lastModifiedBy>
  <cp:lastPrinted>2012-01-06T20:11:18Z</cp:lastPrinted>
  <dcterms:created xsi:type="dcterms:W3CDTF">2012-01-06T14:51:43Z</dcterms:created>
  <dcterms:modified xsi:type="dcterms:W3CDTF">2017-01-14T14:18:39Z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